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980" windowHeight="7905"/>
  </bookViews>
  <sheets>
    <sheet name="ÖSSZESÍTŐ" sheetId="1" r:id="rId1"/>
    <sheet name="2018IGAZGATÁS" sheetId="7" r:id="rId2"/>
    <sheet name="2018VÉDŐNŐ" sheetId="8" r:id="rId3"/>
    <sheet name="2018.07-től JÁRÓBETEG" sheetId="10" r:id="rId4"/>
    <sheet name=" 2018BEVÉTEL" sheetId="6" r:id="rId5"/>
  </sheets>
  <calcPr calcId="145621"/>
</workbook>
</file>

<file path=xl/calcChain.xml><?xml version="1.0" encoding="utf-8"?>
<calcChain xmlns="http://schemas.openxmlformats.org/spreadsheetml/2006/main">
  <c r="J42" i="10" l="1"/>
  <c r="J13" i="10"/>
  <c r="J8" i="1"/>
  <c r="J11" i="1" s="1"/>
  <c r="J9" i="1"/>
  <c r="P9" i="1" s="1"/>
  <c r="J10" i="1"/>
  <c r="P10" i="1" s="1"/>
  <c r="Q25" i="7"/>
  <c r="S25" i="7" s="1"/>
  <c r="Q21" i="7"/>
  <c r="P8" i="1" l="1"/>
  <c r="S21" i="7"/>
  <c r="J7" i="10"/>
  <c r="J4" i="10"/>
  <c r="K7" i="7"/>
  <c r="H11" i="1" l="1"/>
  <c r="F11" i="1" l="1"/>
  <c r="D11" i="1"/>
  <c r="I18" i="8" l="1"/>
  <c r="O11" i="1"/>
  <c r="P11" i="1" s="1"/>
  <c r="Q28" i="7"/>
  <c r="S28" i="7"/>
  <c r="K20" i="7"/>
  <c r="K19" i="7"/>
  <c r="K18" i="7"/>
  <c r="K17" i="7"/>
  <c r="U14" i="6" l="1"/>
  <c r="U17" i="6"/>
  <c r="U16" i="6"/>
  <c r="U15" i="6"/>
  <c r="U12" i="6"/>
  <c r="U10" i="6"/>
  <c r="U11" i="6"/>
  <c r="U9" i="6"/>
  <c r="U8" i="6"/>
  <c r="U18" i="6" l="1"/>
  <c r="U13" i="6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I7" i="10"/>
  <c r="I4" i="10"/>
  <c r="I28" i="8"/>
  <c r="I26" i="8"/>
  <c r="I27" i="8"/>
  <c r="I21" i="8"/>
  <c r="I22" i="8"/>
  <c r="I23" i="8"/>
  <c r="I24" i="8"/>
  <c r="I25" i="8"/>
  <c r="I20" i="8"/>
  <c r="I19" i="8"/>
  <c r="I17" i="8"/>
  <c r="I16" i="8"/>
  <c r="I9" i="8"/>
  <c r="I8" i="8"/>
  <c r="F7" i="8"/>
  <c r="I7" i="8" s="1"/>
  <c r="F8" i="7"/>
  <c r="F7" i="7"/>
  <c r="Q7" i="7" s="1"/>
  <c r="J27" i="10" l="1"/>
  <c r="J44" i="10" s="1"/>
  <c r="U19" i="6"/>
  <c r="I10" i="8"/>
  <c r="I33" i="8"/>
  <c r="J9" i="10"/>
  <c r="S7" i="7"/>
  <c r="Q8" i="7"/>
  <c r="Q9" i="7" s="1"/>
  <c r="S8" i="7"/>
  <c r="J46" i="10" l="1"/>
  <c r="I12" i="8"/>
  <c r="I34" i="8" s="1"/>
  <c r="Q11" i="7"/>
  <c r="Q29" i="7" s="1"/>
  <c r="S9" i="7"/>
  <c r="S11" i="7" l="1"/>
  <c r="S29" i="7" s="1"/>
</calcChain>
</file>

<file path=xl/sharedStrings.xml><?xml version="1.0" encoding="utf-8"?>
<sst xmlns="http://schemas.openxmlformats.org/spreadsheetml/2006/main" count="155" uniqueCount="100">
  <si>
    <t>Bér</t>
  </si>
  <si>
    <t>Dologi</t>
  </si>
  <si>
    <t>Igazgatás</t>
  </si>
  <si>
    <t>x</t>
  </si>
  <si>
    <t>Összesen</t>
  </si>
  <si>
    <t>Dologi kiadások</t>
  </si>
  <si>
    <t>Szoftver üzemeltetés</t>
  </si>
  <si>
    <t>IGAZGATÁS</t>
  </si>
  <si>
    <t>Bevétel</t>
  </si>
  <si>
    <t>Védőnői szolg.</t>
  </si>
  <si>
    <t xml:space="preserve">Összesen: </t>
  </si>
  <si>
    <t>BÉR</t>
  </si>
  <si>
    <t xml:space="preserve">Járulék </t>
  </si>
  <si>
    <t>Könyvvizsgáló</t>
  </si>
  <si>
    <t>Könyvelő</t>
  </si>
  <si>
    <t>Rendszergazda</t>
  </si>
  <si>
    <t>Iroda bérletidij</t>
  </si>
  <si>
    <t>Egyéb: posta 1000</t>
  </si>
  <si>
    <t>tisztítósz. 1000</t>
  </si>
  <si>
    <t>irodaszer 1500</t>
  </si>
  <si>
    <t>inform. anyag 7000</t>
  </si>
  <si>
    <t>Szaklap</t>
  </si>
  <si>
    <t>Mind összesen</t>
  </si>
  <si>
    <t>1 havi bértömeg</t>
  </si>
  <si>
    <t>2 fő jub. jut.</t>
  </si>
  <si>
    <t>Bér összesen:</t>
  </si>
  <si>
    <t>EON</t>
  </si>
  <si>
    <t>Telefon</t>
  </si>
  <si>
    <t>Gyógyszer(laborral)</t>
  </si>
  <si>
    <t>Veszélyes hulladék</t>
  </si>
  <si>
    <t>Szemét szállítás(1 szem. gy.)</t>
  </si>
  <si>
    <t>Tisztítószer</t>
  </si>
  <si>
    <t>Fénymásoló bérletidíja</t>
  </si>
  <si>
    <t>Irodaszer</t>
  </si>
  <si>
    <t>Posta</t>
  </si>
  <si>
    <t>Mosás</t>
  </si>
  <si>
    <t>2017. 04. szem. száll.</t>
  </si>
  <si>
    <t>2017. 07. szem. száll.</t>
  </si>
  <si>
    <t>Egyéb:                 Ásványvíz</t>
  </si>
  <si>
    <t>Víz + csatorna</t>
  </si>
  <si>
    <t xml:space="preserve">8 fő </t>
  </si>
  <si>
    <t>/2</t>
  </si>
  <si>
    <t>Inromatikai anyag</t>
  </si>
  <si>
    <t>Rehab.Team Kft 201801-02 havi díja</t>
  </si>
  <si>
    <t>2016. évi fog. eü.8 fő</t>
  </si>
  <si>
    <t>Labor ElktronikaKft 2017. 03. számla</t>
  </si>
  <si>
    <t>Labor Elekt. (Röngen)</t>
  </si>
  <si>
    <t>Dologi összesen</t>
  </si>
  <si>
    <t>Orvosok díja</t>
  </si>
  <si>
    <t>Járulék</t>
  </si>
  <si>
    <t>Különbözet</t>
  </si>
  <si>
    <t>TelefonE/Ft</t>
  </si>
  <si>
    <t xml:space="preserve">Könyvvizsgáló        </t>
  </si>
  <si>
    <t xml:space="preserve">Könyvelő              </t>
  </si>
  <si>
    <t xml:space="preserve">Rendszergazda      </t>
  </si>
  <si>
    <t xml:space="preserve">EON             </t>
  </si>
  <si>
    <t xml:space="preserve">Gáz               </t>
  </si>
  <si>
    <t>Mindösszesen:</t>
  </si>
  <si>
    <t>Szem.Száll.(1szem. gy.)</t>
  </si>
  <si>
    <t>Egyéb: Ásványvíz:  3000</t>
  </si>
  <si>
    <t>Tisztítószer:           8000</t>
  </si>
  <si>
    <t>Irodaszer:             6000</t>
  </si>
  <si>
    <t>Posta:                  3000</t>
  </si>
  <si>
    <t>Mosás:                2000</t>
  </si>
  <si>
    <t>BEVÉTELEK</t>
  </si>
  <si>
    <t>Tény adatok</t>
  </si>
  <si>
    <t>3656 E/Ft/hó</t>
  </si>
  <si>
    <t>NEAK fin.       01-06 hó</t>
  </si>
  <si>
    <t>NEAk fin.            07-08 hó</t>
  </si>
  <si>
    <t>NEAK fin.  09-10 hó</t>
  </si>
  <si>
    <t>NEAK fin.  11-12 hó</t>
  </si>
  <si>
    <t>Saját bev. Terv</t>
  </si>
  <si>
    <t>Járóbeteg szakellátás</t>
  </si>
  <si>
    <t>Fogorv.ell.</t>
  </si>
  <si>
    <t>Egyéb</t>
  </si>
  <si>
    <t>ÖSSZESÍTŐ TÁBLA</t>
  </si>
  <si>
    <t>1 fö</t>
  </si>
  <si>
    <t>2018                    összesen</t>
  </si>
  <si>
    <t xml:space="preserve">Összesen 2018 01-10 </t>
  </si>
  <si>
    <t xml:space="preserve">11 fő </t>
  </si>
  <si>
    <t>1 havi bértöm.</t>
  </si>
  <si>
    <t>2018. 01-10 hó</t>
  </si>
  <si>
    <t>Labor</t>
  </si>
  <si>
    <t>Iskola eü.</t>
  </si>
  <si>
    <t xml:space="preserve">Gáz          </t>
  </si>
  <si>
    <t>Gyógyszer</t>
  </si>
  <si>
    <t>Egészségügyi Kft 2018. évi kiadásai</t>
  </si>
  <si>
    <t>2018.01.-2018.09.15.</t>
  </si>
  <si>
    <t>2018.09.16.-2018.12.31.</t>
  </si>
  <si>
    <t>Védőnői  szolgálat</t>
  </si>
  <si>
    <t>Összesen:</t>
  </si>
  <si>
    <t>Mindösszesen</t>
  </si>
  <si>
    <t>Megnevezés</t>
  </si>
  <si>
    <t>2018. ÉVI KIADÁSOK</t>
  </si>
  <si>
    <t>Labor bérfejlesztés</t>
  </si>
  <si>
    <t xml:space="preserve">   -  Bérfejlesztés</t>
  </si>
  <si>
    <t>VÉDŐNŐI ELLÁTÁS KIADÁSOK</t>
  </si>
  <si>
    <t>JÁRÓBETEG ELLÁTÁS KIADÁSOK 2018.07.01-TŐL VÁLLALKOZÁSBAN</t>
  </si>
  <si>
    <t>JÁRULÉK</t>
  </si>
  <si>
    <t>2018. ÉVI KÖLTSÉGVETÉS AZ ÜZLETI TERVHEZ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</si>
</sst>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i/>
      <u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6" tint="-0.499984740745262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 applyBorder="1"/>
    <xf numFmtId="0" fontId="1" fillId="0" borderId="7" xfId="0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0" xfId="0" applyFont="1" applyBorder="1"/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center"/>
    </xf>
    <xf numFmtId="3" fontId="3" fillId="0" borderId="1" xfId="0" applyNumberFormat="1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/>
    <xf numFmtId="3" fontId="2" fillId="0" borderId="0" xfId="0" applyNumberFormat="1" applyFont="1" applyAlignment="1"/>
    <xf numFmtId="3" fontId="3" fillId="0" borderId="0" xfId="0" applyNumberFormat="1" applyFont="1"/>
    <xf numFmtId="0" fontId="8" fillId="0" borderId="0" xfId="0" applyFont="1"/>
    <xf numFmtId="0" fontId="3" fillId="0" borderId="0" xfId="0" applyFont="1" applyAlignment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/>
    </xf>
    <xf numFmtId="4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3" fontId="2" fillId="0" borderId="1" xfId="0" applyNumberFormat="1" applyFont="1" applyBorder="1" applyAlignment="1"/>
    <xf numFmtId="3" fontId="3" fillId="0" borderId="1" xfId="0" applyNumberFormat="1" applyFont="1" applyBorder="1" applyAlignme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shrinkToFit="1"/>
    </xf>
    <xf numFmtId="0" fontId="8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2" fillId="0" borderId="0" xfId="0" applyNumberFormat="1" applyFont="1" applyBorder="1"/>
    <xf numFmtId="3" fontId="3" fillId="0" borderId="0" xfId="0" applyNumberFormat="1" applyFont="1" applyBorder="1" applyAlignment="1"/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0" fillId="0" borderId="0" xfId="0" applyNumberFormat="1" applyFont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1" fillId="0" borderId="0" xfId="0" applyFont="1" applyAlignment="1"/>
    <xf numFmtId="0" fontId="3" fillId="0" borderId="0" xfId="0" applyFont="1" applyBorder="1" applyAlignment="1"/>
    <xf numFmtId="3" fontId="8" fillId="0" borderId="0" xfId="0" applyNumberFormat="1" applyFont="1" applyAlignment="1"/>
    <xf numFmtId="3" fontId="3" fillId="0" borderId="0" xfId="0" applyNumberFormat="1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165" fontId="3" fillId="0" borderId="0" xfId="0" applyNumberFormat="1" applyFont="1" applyBorder="1" applyAlignment="1">
      <alignment horizontal="center"/>
    </xf>
    <xf numFmtId="165" fontId="2" fillId="0" borderId="0" xfId="0" applyNumberFormat="1" applyFont="1" applyBorder="1"/>
    <xf numFmtId="165" fontId="3" fillId="0" borderId="0" xfId="0" applyNumberFormat="1" applyFont="1" applyBorder="1" applyAlignment="1"/>
    <xf numFmtId="165" fontId="2" fillId="0" borderId="0" xfId="0" applyNumberFormat="1" applyFont="1" applyBorder="1" applyAlignment="1">
      <alignment horizontal="right"/>
    </xf>
    <xf numFmtId="165" fontId="2" fillId="0" borderId="2" xfId="0" applyNumberFormat="1" applyFont="1" applyBorder="1" applyAlignment="1"/>
    <xf numFmtId="165" fontId="2" fillId="0" borderId="4" xfId="0" applyNumberFormat="1" applyFont="1" applyBorder="1" applyAlignment="1"/>
    <xf numFmtId="164" fontId="2" fillId="0" borderId="1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right"/>
    </xf>
    <xf numFmtId="0" fontId="2" fillId="0" borderId="0" xfId="0" applyFont="1" applyBorder="1" applyAlignment="1"/>
    <xf numFmtId="3" fontId="2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1" xfId="0" applyFont="1" applyBorder="1"/>
    <xf numFmtId="3" fontId="6" fillId="0" borderId="1" xfId="0" applyNumberFormat="1" applyFont="1" applyBorder="1"/>
    <xf numFmtId="166" fontId="2" fillId="0" borderId="1" xfId="0" applyNumberFormat="1" applyFont="1" applyBorder="1"/>
    <xf numFmtId="2" fontId="2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12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1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0" fontId="4" fillId="0" borderId="1" xfId="0" applyFont="1" applyBorder="1"/>
    <xf numFmtId="2" fontId="4" fillId="0" borderId="1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 vertical="center"/>
    </xf>
    <xf numFmtId="0" fontId="15" fillId="0" borderId="1" xfId="0" applyFont="1" applyBorder="1"/>
    <xf numFmtId="0" fontId="2" fillId="0" borderId="2" xfId="0" applyFont="1" applyBorder="1"/>
    <xf numFmtId="3" fontId="3" fillId="0" borderId="0" xfId="0" applyNumberFormat="1" applyFont="1" applyBorder="1"/>
    <xf numFmtId="3" fontId="2" fillId="0" borderId="2" xfId="0" applyNumberFormat="1" applyFont="1" applyBorder="1"/>
    <xf numFmtId="0" fontId="8" fillId="0" borderId="2" xfId="0" applyFont="1" applyBorder="1"/>
    <xf numFmtId="0" fontId="2" fillId="0" borderId="14" xfId="0" applyFont="1" applyBorder="1"/>
    <xf numFmtId="0" fontId="2" fillId="0" borderId="14" xfId="0" applyFont="1" applyBorder="1" applyAlignment="1">
      <alignment horizontal="center"/>
    </xf>
    <xf numFmtId="3" fontId="2" fillId="0" borderId="14" xfId="0" applyNumberFormat="1" applyFont="1" applyBorder="1"/>
    <xf numFmtId="0" fontId="8" fillId="0" borderId="14" xfId="0" applyFont="1" applyBorder="1"/>
    <xf numFmtId="0" fontId="0" fillId="0" borderId="14" xfId="0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/>
    <xf numFmtId="1" fontId="2" fillId="0" borderId="0" xfId="0" applyNumberFormat="1" applyFont="1"/>
    <xf numFmtId="3" fontId="8" fillId="0" borderId="1" xfId="0" applyNumberFormat="1" applyFont="1" applyBorder="1"/>
    <xf numFmtId="3" fontId="8" fillId="0" borderId="2" xfId="0" applyNumberFormat="1" applyFont="1" applyBorder="1"/>
    <xf numFmtId="3" fontId="3" fillId="0" borderId="2" xfId="0" applyNumberFormat="1" applyFont="1" applyBorder="1"/>
    <xf numFmtId="1" fontId="15" fillId="0" borderId="1" xfId="0" applyNumberFormat="1" applyFont="1" applyBorder="1"/>
    <xf numFmtId="3" fontId="10" fillId="0" borderId="1" xfId="0" applyNumberFormat="1" applyFont="1" applyBorder="1"/>
    <xf numFmtId="3" fontId="10" fillId="0" borderId="2" xfId="0" applyNumberFormat="1" applyFont="1" applyBorder="1"/>
    <xf numFmtId="0" fontId="3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3" fontId="16" fillId="0" borderId="1" xfId="0" applyNumberFormat="1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horizontal="center"/>
    </xf>
    <xf numFmtId="0" fontId="17" fillId="0" borderId="0" xfId="0" applyFont="1"/>
    <xf numFmtId="0" fontId="0" fillId="0" borderId="0" xfId="0" applyAlignment="1">
      <alignment horizontal="right"/>
    </xf>
    <xf numFmtId="165" fontId="3" fillId="0" borderId="1" xfId="0" applyNumberFormat="1" applyFont="1" applyBorder="1" applyAlignment="1"/>
    <xf numFmtId="164" fontId="2" fillId="0" borderId="1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3" fontId="20" fillId="0" borderId="1" xfId="0" applyNumberFormat="1" applyFont="1" applyBorder="1" applyAlignment="1">
      <alignment horizontal="center"/>
    </xf>
    <xf numFmtId="3" fontId="21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165" fontId="10" fillId="0" borderId="2" xfId="0" applyNumberFormat="1" applyFont="1" applyBorder="1" applyAlignment="1"/>
    <xf numFmtId="0" fontId="2" fillId="0" borderId="13" xfId="0" applyFont="1" applyBorder="1"/>
    <xf numFmtId="0" fontId="1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left"/>
    </xf>
    <xf numFmtId="3" fontId="10" fillId="0" borderId="2" xfId="0" applyNumberFormat="1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10" fillId="0" borderId="5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justify"/>
    </xf>
    <xf numFmtId="3" fontId="2" fillId="0" borderId="3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justify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/>
    </xf>
    <xf numFmtId="3" fontId="15" fillId="0" borderId="5" xfId="0" applyNumberFormat="1" applyFont="1" applyBorder="1" applyAlignment="1">
      <alignment horizontal="center"/>
    </xf>
    <xf numFmtId="3" fontId="15" fillId="0" borderId="12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19" fillId="0" borderId="10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center"/>
    </xf>
    <xf numFmtId="165" fontId="2" fillId="0" borderId="1" xfId="0" applyNumberFormat="1" applyFont="1" applyBorder="1" applyAlignment="1"/>
    <xf numFmtId="164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 applyAlignment="1">
      <alignment horizontal="left"/>
    </xf>
    <xf numFmtId="165" fontId="2" fillId="0" borderId="4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distributed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distributed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0" fillId="0" borderId="10" xfId="0" applyFont="1" applyBorder="1" applyAlignment="1">
      <alignment horizontal="center"/>
    </xf>
    <xf numFmtId="165" fontId="11" fillId="0" borderId="2" xfId="0" applyNumberFormat="1" applyFont="1" applyBorder="1" applyAlignment="1">
      <alignment horizontal="left"/>
    </xf>
    <xf numFmtId="165" fontId="11" fillId="0" borderId="3" xfId="0" applyNumberFormat="1" applyFont="1" applyBorder="1" applyAlignment="1">
      <alignment horizontal="left"/>
    </xf>
    <xf numFmtId="165" fontId="11" fillId="0" borderId="4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left" vertical="center"/>
    </xf>
    <xf numFmtId="165" fontId="2" fillId="0" borderId="3" xfId="0" applyNumberFormat="1" applyFont="1" applyBorder="1" applyAlignment="1">
      <alignment horizontal="left" vertical="center"/>
    </xf>
    <xf numFmtId="165" fontId="2" fillId="0" borderId="3" xfId="0" applyNumberFormat="1" applyFont="1" applyBorder="1" applyAlignment="1">
      <alignment horizontal="left"/>
    </xf>
    <xf numFmtId="165" fontId="2" fillId="0" borderId="1" xfId="0" applyNumberFormat="1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79"/>
  <sheetViews>
    <sheetView tabSelected="1" workbookViewId="0">
      <selection activeCell="P11" sqref="P11"/>
    </sheetView>
  </sheetViews>
  <sheetFormatPr defaultRowHeight="15" x14ac:dyDescent="0.25"/>
  <cols>
    <col min="1" max="1" width="4.42578125" customWidth="1"/>
    <col min="2" max="2" width="5.5703125" customWidth="1"/>
    <col min="3" max="3" width="15.140625" customWidth="1"/>
    <col min="4" max="4" width="11.42578125" customWidth="1"/>
    <col min="5" max="5" width="7.42578125" customWidth="1"/>
    <col min="6" max="6" width="16.42578125" style="4" customWidth="1"/>
    <col min="7" max="7" width="0.5703125" hidden="1" customWidth="1"/>
    <col min="8" max="8" width="2.42578125" customWidth="1"/>
    <col min="9" max="9" width="16.42578125" customWidth="1"/>
    <col min="10" max="10" width="19.140625" customWidth="1"/>
    <col min="11" max="11" width="10.140625" hidden="1" customWidth="1"/>
    <col min="12" max="12" width="8.140625" hidden="1" customWidth="1"/>
    <col min="13" max="13" width="8.5703125" hidden="1" customWidth="1"/>
    <col min="14" max="14" width="9.85546875" hidden="1" customWidth="1"/>
    <col min="15" max="15" width="14.140625" customWidth="1"/>
    <col min="16" max="16" width="15.5703125" customWidth="1"/>
    <col min="24" max="24" width="3.42578125" customWidth="1"/>
    <col min="25" max="25" width="15.140625" customWidth="1"/>
  </cols>
  <sheetData>
    <row r="1" spans="1:27" ht="15.75" x14ac:dyDescent="0.25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"/>
      <c r="V1" s="11"/>
      <c r="W1" s="11"/>
      <c r="X1" s="11"/>
      <c r="Z1" s="78"/>
      <c r="AA1" s="1"/>
    </row>
    <row r="2" spans="1:27" ht="15.75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1"/>
      <c r="V2" s="11"/>
      <c r="W2" s="11"/>
      <c r="X2" s="11"/>
      <c r="Z2" s="78"/>
      <c r="AA2" s="1"/>
    </row>
    <row r="3" spans="1:27" ht="18.75" x14ac:dyDescent="0.3">
      <c r="B3" s="142" t="s">
        <v>75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16"/>
      <c r="R3" s="116"/>
      <c r="S3" s="53"/>
      <c r="T3" s="53"/>
      <c r="U3" s="11"/>
      <c r="V3" s="11"/>
      <c r="W3" s="11"/>
      <c r="X3" s="11"/>
      <c r="Z3" s="76"/>
      <c r="AA3" s="1"/>
    </row>
    <row r="4" spans="1:27" ht="15.75" x14ac:dyDescent="0.25">
      <c r="B4" s="41"/>
      <c r="C4" s="4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11"/>
      <c r="V4" s="11"/>
      <c r="W4" s="11"/>
      <c r="X4" s="11"/>
      <c r="Z4" s="77"/>
      <c r="AA4" s="1"/>
    </row>
    <row r="5" spans="1:27" ht="28.5" customHeight="1" x14ac:dyDescent="0.3">
      <c r="A5" s="55"/>
      <c r="B5" s="143" t="s">
        <v>86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5"/>
      <c r="U5" s="11"/>
      <c r="V5" s="11"/>
      <c r="W5" s="11"/>
      <c r="X5" s="11"/>
      <c r="Z5" s="54"/>
      <c r="AA5" s="1"/>
    </row>
    <row r="6" spans="1:27" ht="23.25" customHeight="1" x14ac:dyDescent="0.25">
      <c r="B6" s="148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50"/>
      <c r="U6" s="11"/>
      <c r="V6" s="11"/>
      <c r="W6" s="11"/>
      <c r="X6" s="11"/>
      <c r="Z6" s="1"/>
    </row>
    <row r="7" spans="1:27" ht="18.75" x14ac:dyDescent="0.3">
      <c r="B7" s="153" t="s">
        <v>92</v>
      </c>
      <c r="C7" s="154"/>
      <c r="D7" s="152" t="s">
        <v>0</v>
      </c>
      <c r="E7" s="152"/>
      <c r="F7" s="152" t="s">
        <v>49</v>
      </c>
      <c r="G7" s="152"/>
      <c r="H7" s="152" t="s">
        <v>1</v>
      </c>
      <c r="I7" s="152"/>
      <c r="J7" s="141" t="s">
        <v>91</v>
      </c>
      <c r="K7" s="135"/>
      <c r="L7" s="135"/>
      <c r="M7" s="135"/>
      <c r="N7" s="135"/>
      <c r="O7" s="136" t="s">
        <v>8</v>
      </c>
      <c r="P7" s="136" t="s">
        <v>50</v>
      </c>
      <c r="U7" s="11"/>
      <c r="V7" s="11"/>
      <c r="W7" s="11"/>
      <c r="X7" s="11"/>
      <c r="Z7" s="1"/>
    </row>
    <row r="8" spans="1:27" ht="30.75" customHeight="1" x14ac:dyDescent="0.25">
      <c r="B8" s="151" t="s">
        <v>2</v>
      </c>
      <c r="C8" s="151"/>
      <c r="D8" s="146">
        <v>3644490</v>
      </c>
      <c r="E8" s="146">
        <v>5712</v>
      </c>
      <c r="F8" s="146">
        <v>710676</v>
      </c>
      <c r="G8" s="146">
        <v>1199.52</v>
      </c>
      <c r="H8" s="146">
        <v>645800</v>
      </c>
      <c r="I8" s="146"/>
      <c r="J8" s="128">
        <f>(D8+F8+H8)</f>
        <v>5000966</v>
      </c>
      <c r="K8" s="129"/>
      <c r="L8" s="129"/>
      <c r="M8" s="121"/>
      <c r="N8" s="121"/>
      <c r="O8" s="130">
        <v>750000</v>
      </c>
      <c r="P8" s="130">
        <f>(O8-J8)</f>
        <v>-4250966</v>
      </c>
      <c r="U8" s="11"/>
      <c r="V8" s="11"/>
      <c r="W8" s="11"/>
      <c r="X8" s="11"/>
    </row>
    <row r="9" spans="1:27" ht="27" customHeight="1" x14ac:dyDescent="0.25">
      <c r="B9" s="151" t="s">
        <v>89</v>
      </c>
      <c r="C9" s="151"/>
      <c r="D9" s="146">
        <v>37259598</v>
      </c>
      <c r="E9" s="146">
        <v>44469170</v>
      </c>
      <c r="F9" s="146">
        <v>7265621.6100000003</v>
      </c>
      <c r="G9" s="146"/>
      <c r="H9" s="146">
        <v>3320100</v>
      </c>
      <c r="I9" s="146"/>
      <c r="J9" s="128">
        <f>(D9+F9+H9)</f>
        <v>47845319.609999999</v>
      </c>
      <c r="K9" s="129"/>
      <c r="L9" s="129"/>
      <c r="M9" s="129"/>
      <c r="N9" s="129"/>
      <c r="O9" s="130">
        <v>38085600</v>
      </c>
      <c r="P9" s="130">
        <f>(O9-J9)</f>
        <v>-9759719.6099999994</v>
      </c>
    </row>
    <row r="10" spans="1:27" ht="33" customHeight="1" x14ac:dyDescent="0.25">
      <c r="B10" s="151" t="s">
        <v>72</v>
      </c>
      <c r="C10" s="151"/>
      <c r="D10" s="146">
        <v>9793446</v>
      </c>
      <c r="E10" s="146"/>
      <c r="F10" s="146">
        <v>1909721.97</v>
      </c>
      <c r="G10" s="146"/>
      <c r="H10" s="146">
        <v>20696489</v>
      </c>
      <c r="I10" s="146"/>
      <c r="J10" s="128">
        <f>(D10+F10+H10)</f>
        <v>32399656.969999999</v>
      </c>
      <c r="K10" s="131"/>
      <c r="L10" s="131"/>
      <c r="M10" s="131"/>
      <c r="N10" s="131"/>
      <c r="O10" s="130">
        <v>25067000</v>
      </c>
      <c r="P10" s="130">
        <f>(O10-J10)</f>
        <v>-7332656.9699999988</v>
      </c>
    </row>
    <row r="11" spans="1:27" ht="32.25" customHeight="1" x14ac:dyDescent="0.3">
      <c r="B11" s="159" t="s">
        <v>90</v>
      </c>
      <c r="C11" s="159"/>
      <c r="D11" s="162">
        <f>(D8+D9+D10)</f>
        <v>50697534</v>
      </c>
      <c r="E11" s="162"/>
      <c r="F11" s="162">
        <f t="shared" ref="F11" si="0">(F8+F9+F10)</f>
        <v>9886019.5800000001</v>
      </c>
      <c r="G11" s="162"/>
      <c r="H11" s="160">
        <f t="shared" ref="H11" si="1">(H8+H9+H10)</f>
        <v>24662389</v>
      </c>
      <c r="I11" s="161"/>
      <c r="J11" s="132">
        <f>(J8+J9+J10)</f>
        <v>85245942.579999998</v>
      </c>
      <c r="K11" s="133"/>
      <c r="L11" s="133"/>
      <c r="M11" s="133"/>
      <c r="N11" s="133"/>
      <c r="O11" s="134">
        <f>(O8+O9+O10)</f>
        <v>63902600</v>
      </c>
      <c r="P11" s="130">
        <f>(O11-J11)</f>
        <v>-21343342.579999998</v>
      </c>
      <c r="Q11" s="123"/>
    </row>
    <row r="12" spans="1:27" ht="31.5" customHeight="1" x14ac:dyDescent="0.25">
      <c r="B12" s="157"/>
      <c r="C12" s="158"/>
      <c r="D12" s="155"/>
      <c r="E12" s="156"/>
      <c r="F12" s="155"/>
      <c r="G12" s="156"/>
      <c r="H12" s="155"/>
      <c r="I12" s="156"/>
      <c r="J12" s="117"/>
      <c r="K12" s="120"/>
      <c r="L12" s="120"/>
      <c r="M12" s="120"/>
      <c r="N12" s="120"/>
      <c r="O12" s="121"/>
      <c r="P12" s="119"/>
    </row>
    <row r="13" spans="1:27" x14ac:dyDescent="0.25">
      <c r="F13"/>
    </row>
    <row r="14" spans="1:27" ht="15" customHeight="1" x14ac:dyDescent="0.25">
      <c r="A14" s="75"/>
      <c r="F14"/>
    </row>
    <row r="15" spans="1:27" ht="15" customHeight="1" x14ac:dyDescent="0.25">
      <c r="F15"/>
    </row>
    <row r="16" spans="1:27" x14ac:dyDescent="0.25">
      <c r="F16"/>
    </row>
    <row r="17" spans="1:20" ht="15.75" x14ac:dyDescent="0.25">
      <c r="A17" s="49"/>
      <c r="F17"/>
    </row>
    <row r="18" spans="1:20" ht="15.75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20" ht="30" customHeight="1" x14ac:dyDescent="0.25">
      <c r="B19" s="122"/>
      <c r="C19" s="122"/>
      <c r="D19" s="122"/>
      <c r="E19" s="122"/>
      <c r="F19" s="122"/>
      <c r="G19" s="122"/>
      <c r="H19" s="122"/>
      <c r="I19" s="122"/>
      <c r="J19" s="122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 ht="15.75" x14ac:dyDescent="0.25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ht="15.75" x14ac:dyDescent="0.2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ht="15.75" x14ac:dyDescent="0.25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ht="15.75" x14ac:dyDescent="0.25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15.75" x14ac:dyDescent="0.25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ht="15.75" x14ac:dyDescent="0.25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ht="15.75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ht="15.75" x14ac:dyDescent="0.25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ht="15.75" x14ac:dyDescent="0.25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ht="15.75" customHeight="1" x14ac:dyDescent="0.25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ht="15.75" customHeight="1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ht="15" customHeight="1" x14ac:dyDescent="0.25">
      <c r="F31"/>
      <c r="P31" s="11"/>
    </row>
    <row r="32" spans="1:20" ht="15.75" customHeight="1" x14ac:dyDescent="0.25">
      <c r="F32"/>
      <c r="P32" s="11"/>
    </row>
    <row r="33" spans="6:6" ht="15.75" customHeight="1" x14ac:dyDescent="0.25">
      <c r="F33"/>
    </row>
    <row r="34" spans="6:6" ht="15.75" customHeight="1" x14ac:dyDescent="0.25">
      <c r="F34"/>
    </row>
    <row r="35" spans="6:6" x14ac:dyDescent="0.25">
      <c r="F35"/>
    </row>
    <row r="36" spans="6:6" ht="15.75" customHeight="1" x14ac:dyDescent="0.25">
      <c r="F36"/>
    </row>
    <row r="37" spans="6:6" x14ac:dyDescent="0.25">
      <c r="F37"/>
    </row>
    <row r="38" spans="6:6" x14ac:dyDescent="0.25">
      <c r="F38"/>
    </row>
    <row r="39" spans="6:6" x14ac:dyDescent="0.25">
      <c r="F39"/>
    </row>
    <row r="40" spans="6:6" x14ac:dyDescent="0.25">
      <c r="F40"/>
    </row>
    <row r="41" spans="6:6" x14ac:dyDescent="0.25">
      <c r="F41"/>
    </row>
    <row r="42" spans="6:6" x14ac:dyDescent="0.25">
      <c r="F42"/>
    </row>
    <row r="43" spans="6:6" ht="15.75" customHeight="1" x14ac:dyDescent="0.25">
      <c r="F43"/>
    </row>
    <row r="44" spans="6:6" x14ac:dyDescent="0.25">
      <c r="F44"/>
    </row>
    <row r="45" spans="6:6" x14ac:dyDescent="0.25">
      <c r="F45"/>
    </row>
    <row r="46" spans="6:6" x14ac:dyDescent="0.25">
      <c r="F46"/>
    </row>
    <row r="47" spans="6:6" x14ac:dyDescent="0.25">
      <c r="F47"/>
    </row>
    <row r="48" spans="6:6" x14ac:dyDescent="0.25">
      <c r="F48"/>
    </row>
    <row r="49" spans="6:6" x14ac:dyDescent="0.25">
      <c r="F49"/>
    </row>
    <row r="50" spans="6:6" x14ac:dyDescent="0.25">
      <c r="F50"/>
    </row>
    <row r="51" spans="6:6" x14ac:dyDescent="0.25">
      <c r="F51"/>
    </row>
    <row r="52" spans="6:6" x14ac:dyDescent="0.25">
      <c r="F52"/>
    </row>
    <row r="53" spans="6:6" x14ac:dyDescent="0.25">
      <c r="F53"/>
    </row>
    <row r="54" spans="6:6" x14ac:dyDescent="0.25">
      <c r="F54"/>
    </row>
    <row r="55" spans="6:6" x14ac:dyDescent="0.25">
      <c r="F55"/>
    </row>
    <row r="56" spans="6:6" x14ac:dyDescent="0.25">
      <c r="F56"/>
    </row>
    <row r="57" spans="6:6" x14ac:dyDescent="0.25">
      <c r="F57"/>
    </row>
    <row r="58" spans="6:6" ht="16.5" customHeight="1" x14ac:dyDescent="0.25">
      <c r="F58"/>
    </row>
    <row r="59" spans="6:6" ht="15.75" customHeight="1" x14ac:dyDescent="0.25">
      <c r="F59"/>
    </row>
    <row r="60" spans="6:6" x14ac:dyDescent="0.25">
      <c r="F60"/>
    </row>
    <row r="61" spans="6:6" x14ac:dyDescent="0.25">
      <c r="F61"/>
    </row>
    <row r="62" spans="6:6" x14ac:dyDescent="0.25">
      <c r="F62"/>
    </row>
    <row r="63" spans="6:6" x14ac:dyDescent="0.25">
      <c r="F63"/>
    </row>
    <row r="64" spans="6:6" ht="15.75" customHeight="1" x14ac:dyDescent="0.25">
      <c r="F64"/>
    </row>
    <row r="65" spans="6:6" ht="15.75" customHeight="1" x14ac:dyDescent="0.25">
      <c r="F65"/>
    </row>
    <row r="66" spans="6:6" ht="15.75" customHeight="1" x14ac:dyDescent="0.25">
      <c r="F66"/>
    </row>
    <row r="67" spans="6:6" x14ac:dyDescent="0.25">
      <c r="F67"/>
    </row>
    <row r="68" spans="6:6" x14ac:dyDescent="0.25">
      <c r="F68"/>
    </row>
    <row r="69" spans="6:6" x14ac:dyDescent="0.25">
      <c r="F69"/>
    </row>
    <row r="70" spans="6:6" x14ac:dyDescent="0.25">
      <c r="F70"/>
    </row>
    <row r="71" spans="6:6" x14ac:dyDescent="0.25">
      <c r="F71"/>
    </row>
    <row r="72" spans="6:6" x14ac:dyDescent="0.25">
      <c r="F72"/>
    </row>
    <row r="73" spans="6:6" ht="15.75" customHeight="1" x14ac:dyDescent="0.25">
      <c r="F73"/>
    </row>
    <row r="74" spans="6:6" x14ac:dyDescent="0.25">
      <c r="F74"/>
    </row>
    <row r="75" spans="6:6" ht="15.75" customHeight="1" x14ac:dyDescent="0.25">
      <c r="F75"/>
    </row>
    <row r="76" spans="6:6" ht="15.75" customHeight="1" x14ac:dyDescent="0.25">
      <c r="F76"/>
    </row>
    <row r="77" spans="6:6" ht="15.75" customHeight="1" x14ac:dyDescent="0.25">
      <c r="F77"/>
    </row>
    <row r="78" spans="6:6" ht="15.75" customHeight="1" x14ac:dyDescent="0.25">
      <c r="F78"/>
    </row>
    <row r="79" spans="6:6" x14ac:dyDescent="0.25">
      <c r="F79"/>
    </row>
    <row r="80" spans="6:6" x14ac:dyDescent="0.25">
      <c r="F80"/>
    </row>
    <row r="81" spans="6:6" x14ac:dyDescent="0.25">
      <c r="F81"/>
    </row>
    <row r="82" spans="6:6" x14ac:dyDescent="0.25">
      <c r="F82"/>
    </row>
    <row r="83" spans="6:6" x14ac:dyDescent="0.25">
      <c r="F83"/>
    </row>
    <row r="84" spans="6:6" x14ac:dyDescent="0.25">
      <c r="F84"/>
    </row>
    <row r="85" spans="6:6" x14ac:dyDescent="0.25">
      <c r="F85"/>
    </row>
    <row r="86" spans="6:6" x14ac:dyDescent="0.25">
      <c r="F86"/>
    </row>
    <row r="87" spans="6:6" x14ac:dyDescent="0.25">
      <c r="F87"/>
    </row>
    <row r="88" spans="6:6" ht="15" customHeight="1" x14ac:dyDescent="0.25">
      <c r="F88"/>
    </row>
    <row r="89" spans="6:6" ht="15" customHeight="1" x14ac:dyDescent="0.25">
      <c r="F89"/>
    </row>
    <row r="90" spans="6:6" ht="15.75" customHeight="1" x14ac:dyDescent="0.25">
      <c r="F90"/>
    </row>
    <row r="91" spans="6:6" ht="15.75" customHeight="1" x14ac:dyDescent="0.25">
      <c r="F91"/>
    </row>
    <row r="92" spans="6:6" ht="15" customHeight="1" x14ac:dyDescent="0.25">
      <c r="F92"/>
    </row>
    <row r="93" spans="6:6" ht="15" customHeight="1" x14ac:dyDescent="0.25">
      <c r="F93"/>
    </row>
    <row r="94" spans="6:6" ht="15" customHeight="1" x14ac:dyDescent="0.25">
      <c r="F94"/>
    </row>
    <row r="95" spans="6:6" ht="15" customHeight="1" x14ac:dyDescent="0.25">
      <c r="F95"/>
    </row>
    <row r="96" spans="6:6" ht="15" customHeight="1" x14ac:dyDescent="0.25">
      <c r="F96"/>
    </row>
    <row r="97" spans="6:6" ht="15" customHeight="1" x14ac:dyDescent="0.25">
      <c r="F97"/>
    </row>
    <row r="98" spans="6:6" x14ac:dyDescent="0.25">
      <c r="F98"/>
    </row>
    <row r="99" spans="6:6" x14ac:dyDescent="0.25">
      <c r="F99"/>
    </row>
    <row r="100" spans="6:6" x14ac:dyDescent="0.25">
      <c r="F100"/>
    </row>
    <row r="101" spans="6:6" x14ac:dyDescent="0.25">
      <c r="F101"/>
    </row>
    <row r="102" spans="6:6" x14ac:dyDescent="0.25">
      <c r="F102"/>
    </row>
    <row r="103" spans="6:6" x14ac:dyDescent="0.25">
      <c r="F103"/>
    </row>
    <row r="104" spans="6:6" x14ac:dyDescent="0.25">
      <c r="F104"/>
    </row>
    <row r="105" spans="6:6" x14ac:dyDescent="0.25">
      <c r="F105"/>
    </row>
    <row r="106" spans="6:6" x14ac:dyDescent="0.25">
      <c r="F106"/>
    </row>
    <row r="107" spans="6:6" x14ac:dyDescent="0.25">
      <c r="F107"/>
    </row>
    <row r="108" spans="6:6" x14ac:dyDescent="0.25">
      <c r="F108"/>
    </row>
    <row r="109" spans="6:6" x14ac:dyDescent="0.25">
      <c r="F109"/>
    </row>
    <row r="110" spans="6:6" x14ac:dyDescent="0.25">
      <c r="F110"/>
    </row>
    <row r="111" spans="6:6" x14ac:dyDescent="0.25">
      <c r="F111"/>
    </row>
    <row r="112" spans="6:6" x14ac:dyDescent="0.25">
      <c r="F112"/>
    </row>
    <row r="113" spans="6:6" x14ac:dyDescent="0.25">
      <c r="F113"/>
    </row>
    <row r="114" spans="6:6" x14ac:dyDescent="0.25">
      <c r="F114"/>
    </row>
    <row r="115" spans="6:6" x14ac:dyDescent="0.25">
      <c r="F115"/>
    </row>
    <row r="116" spans="6:6" x14ac:dyDescent="0.25">
      <c r="F116"/>
    </row>
    <row r="117" spans="6:6" x14ac:dyDescent="0.25">
      <c r="F117"/>
    </row>
    <row r="118" spans="6:6" x14ac:dyDescent="0.25">
      <c r="F118"/>
    </row>
    <row r="119" spans="6:6" x14ac:dyDescent="0.25">
      <c r="F119"/>
    </row>
    <row r="120" spans="6:6" x14ac:dyDescent="0.25">
      <c r="F120"/>
    </row>
    <row r="121" spans="6:6" x14ac:dyDescent="0.25">
      <c r="F121"/>
    </row>
    <row r="122" spans="6:6" x14ac:dyDescent="0.25">
      <c r="F122"/>
    </row>
    <row r="123" spans="6:6" x14ac:dyDescent="0.25">
      <c r="F123"/>
    </row>
    <row r="124" spans="6:6" x14ac:dyDescent="0.25">
      <c r="F124"/>
    </row>
    <row r="125" spans="6:6" x14ac:dyDescent="0.25">
      <c r="F125"/>
    </row>
    <row r="126" spans="6:6" x14ac:dyDescent="0.25">
      <c r="F126"/>
    </row>
    <row r="127" spans="6:6" x14ac:dyDescent="0.25">
      <c r="F127"/>
    </row>
    <row r="128" spans="6:6" x14ac:dyDescent="0.25">
      <c r="F128"/>
    </row>
    <row r="129" spans="6:6" x14ac:dyDescent="0.25">
      <c r="F129"/>
    </row>
    <row r="130" spans="6:6" x14ac:dyDescent="0.25">
      <c r="F130"/>
    </row>
    <row r="131" spans="6:6" x14ac:dyDescent="0.25">
      <c r="F131"/>
    </row>
    <row r="132" spans="6:6" x14ac:dyDescent="0.25">
      <c r="F132"/>
    </row>
    <row r="133" spans="6:6" x14ac:dyDescent="0.25">
      <c r="F133"/>
    </row>
    <row r="134" spans="6:6" x14ac:dyDescent="0.25">
      <c r="F134"/>
    </row>
    <row r="135" spans="6:6" x14ac:dyDescent="0.25">
      <c r="F135"/>
    </row>
    <row r="136" spans="6:6" x14ac:dyDescent="0.25">
      <c r="F136"/>
    </row>
    <row r="137" spans="6:6" x14ac:dyDescent="0.25">
      <c r="F137"/>
    </row>
    <row r="138" spans="6:6" x14ac:dyDescent="0.25">
      <c r="F138"/>
    </row>
    <row r="139" spans="6:6" x14ac:dyDescent="0.25">
      <c r="F139"/>
    </row>
    <row r="140" spans="6:6" x14ac:dyDescent="0.25">
      <c r="F140"/>
    </row>
    <row r="141" spans="6:6" x14ac:dyDescent="0.25">
      <c r="F141"/>
    </row>
    <row r="142" spans="6:6" x14ac:dyDescent="0.25">
      <c r="F142"/>
    </row>
    <row r="143" spans="6:6" x14ac:dyDescent="0.25">
      <c r="F143"/>
    </row>
    <row r="144" spans="6:6" x14ac:dyDescent="0.25">
      <c r="F144"/>
    </row>
    <row r="145" spans="6:6" x14ac:dyDescent="0.25">
      <c r="F145"/>
    </row>
    <row r="146" spans="6:6" x14ac:dyDescent="0.25">
      <c r="F146"/>
    </row>
    <row r="147" spans="6:6" x14ac:dyDescent="0.25">
      <c r="F147"/>
    </row>
    <row r="148" spans="6:6" x14ac:dyDescent="0.25">
      <c r="F148"/>
    </row>
    <row r="149" spans="6:6" x14ac:dyDescent="0.25">
      <c r="F149"/>
    </row>
    <row r="150" spans="6:6" x14ac:dyDescent="0.25">
      <c r="F150"/>
    </row>
    <row r="151" spans="6:6" x14ac:dyDescent="0.25">
      <c r="F151"/>
    </row>
    <row r="152" spans="6:6" x14ac:dyDescent="0.25">
      <c r="F152"/>
    </row>
    <row r="153" spans="6:6" x14ac:dyDescent="0.25">
      <c r="F153"/>
    </row>
    <row r="154" spans="6:6" x14ac:dyDescent="0.25">
      <c r="F154"/>
    </row>
    <row r="155" spans="6:6" x14ac:dyDescent="0.25">
      <c r="F155"/>
    </row>
    <row r="156" spans="6:6" x14ac:dyDescent="0.25">
      <c r="F156"/>
    </row>
    <row r="157" spans="6:6" x14ac:dyDescent="0.25">
      <c r="F157"/>
    </row>
    <row r="158" spans="6:6" x14ac:dyDescent="0.25">
      <c r="F158"/>
    </row>
    <row r="159" spans="6:6" x14ac:dyDescent="0.25">
      <c r="F159"/>
    </row>
    <row r="160" spans="6:6" x14ac:dyDescent="0.25">
      <c r="F160"/>
    </row>
    <row r="161" spans="6:6" x14ac:dyDescent="0.25">
      <c r="F161"/>
    </row>
    <row r="162" spans="6:6" x14ac:dyDescent="0.25">
      <c r="F162"/>
    </row>
    <row r="163" spans="6:6" x14ac:dyDescent="0.25">
      <c r="F163"/>
    </row>
    <row r="164" spans="6:6" x14ac:dyDescent="0.25">
      <c r="F164"/>
    </row>
    <row r="165" spans="6:6" x14ac:dyDescent="0.25">
      <c r="F165"/>
    </row>
    <row r="166" spans="6:6" x14ac:dyDescent="0.25">
      <c r="F166"/>
    </row>
    <row r="167" spans="6:6" x14ac:dyDescent="0.25">
      <c r="F167"/>
    </row>
    <row r="168" spans="6:6" x14ac:dyDescent="0.25">
      <c r="F168"/>
    </row>
    <row r="169" spans="6:6" x14ac:dyDescent="0.25">
      <c r="F169"/>
    </row>
    <row r="170" spans="6:6" x14ac:dyDescent="0.25">
      <c r="F170"/>
    </row>
    <row r="171" spans="6:6" x14ac:dyDescent="0.25">
      <c r="F171"/>
    </row>
    <row r="172" spans="6:6" x14ac:dyDescent="0.25">
      <c r="F172"/>
    </row>
    <row r="173" spans="6:6" x14ac:dyDescent="0.25">
      <c r="F173"/>
    </row>
    <row r="174" spans="6:6" x14ac:dyDescent="0.25">
      <c r="F174"/>
    </row>
    <row r="175" spans="6:6" x14ac:dyDescent="0.25">
      <c r="F175"/>
    </row>
    <row r="176" spans="6:6" x14ac:dyDescent="0.25">
      <c r="F176"/>
    </row>
    <row r="177" spans="6:6" x14ac:dyDescent="0.25">
      <c r="F177"/>
    </row>
    <row r="178" spans="6:6" x14ac:dyDescent="0.25">
      <c r="F178"/>
    </row>
    <row r="179" spans="6:6" x14ac:dyDescent="0.25">
      <c r="F179"/>
    </row>
    <row r="180" spans="6:6" x14ac:dyDescent="0.25">
      <c r="F180"/>
    </row>
    <row r="181" spans="6:6" x14ac:dyDescent="0.25">
      <c r="F181"/>
    </row>
    <row r="182" spans="6:6" x14ac:dyDescent="0.25">
      <c r="F182"/>
    </row>
    <row r="183" spans="6:6" x14ac:dyDescent="0.25">
      <c r="F183"/>
    </row>
    <row r="184" spans="6:6" x14ac:dyDescent="0.25">
      <c r="F184"/>
    </row>
    <row r="185" spans="6:6" x14ac:dyDescent="0.25">
      <c r="F185"/>
    </row>
    <row r="186" spans="6:6" x14ac:dyDescent="0.25">
      <c r="F186"/>
    </row>
    <row r="187" spans="6:6" x14ac:dyDescent="0.25">
      <c r="F187"/>
    </row>
    <row r="188" spans="6:6" x14ac:dyDescent="0.25">
      <c r="F188"/>
    </row>
    <row r="189" spans="6:6" x14ac:dyDescent="0.25">
      <c r="F189"/>
    </row>
    <row r="190" spans="6:6" x14ac:dyDescent="0.25">
      <c r="F190"/>
    </row>
    <row r="191" spans="6:6" x14ac:dyDescent="0.25">
      <c r="F191"/>
    </row>
    <row r="192" spans="6:6" x14ac:dyDescent="0.25">
      <c r="F192"/>
    </row>
    <row r="193" spans="6:6" x14ac:dyDescent="0.25">
      <c r="F193"/>
    </row>
    <row r="194" spans="6:6" x14ac:dyDescent="0.25">
      <c r="F194"/>
    </row>
    <row r="195" spans="6:6" x14ac:dyDescent="0.25">
      <c r="F195"/>
    </row>
    <row r="196" spans="6:6" x14ac:dyDescent="0.25">
      <c r="F196"/>
    </row>
    <row r="197" spans="6:6" x14ac:dyDescent="0.25">
      <c r="F197"/>
    </row>
    <row r="198" spans="6:6" x14ac:dyDescent="0.25">
      <c r="F198"/>
    </row>
    <row r="199" spans="6:6" x14ac:dyDescent="0.25">
      <c r="F199"/>
    </row>
    <row r="200" spans="6:6" x14ac:dyDescent="0.25">
      <c r="F200"/>
    </row>
    <row r="201" spans="6:6" x14ac:dyDescent="0.25">
      <c r="F201"/>
    </row>
    <row r="202" spans="6:6" x14ac:dyDescent="0.25">
      <c r="F202"/>
    </row>
    <row r="203" spans="6:6" x14ac:dyDescent="0.25">
      <c r="F203"/>
    </row>
    <row r="204" spans="6:6" x14ac:dyDescent="0.25">
      <c r="F204"/>
    </row>
    <row r="205" spans="6:6" x14ac:dyDescent="0.25">
      <c r="F205"/>
    </row>
    <row r="206" spans="6:6" x14ac:dyDescent="0.25">
      <c r="F206"/>
    </row>
    <row r="207" spans="6:6" x14ac:dyDescent="0.25">
      <c r="F207"/>
    </row>
    <row r="208" spans="6:6" x14ac:dyDescent="0.25">
      <c r="F208"/>
    </row>
    <row r="209" spans="6:6" x14ac:dyDescent="0.25">
      <c r="F209"/>
    </row>
    <row r="210" spans="6:6" x14ac:dyDescent="0.25">
      <c r="F210"/>
    </row>
    <row r="211" spans="6:6" x14ac:dyDescent="0.25">
      <c r="F211"/>
    </row>
    <row r="212" spans="6:6" x14ac:dyDescent="0.25">
      <c r="F212"/>
    </row>
    <row r="213" spans="6:6" x14ac:dyDescent="0.25">
      <c r="F213"/>
    </row>
    <row r="214" spans="6:6" x14ac:dyDescent="0.25">
      <c r="F214"/>
    </row>
    <row r="215" spans="6:6" x14ac:dyDescent="0.25">
      <c r="F215"/>
    </row>
    <row r="216" spans="6:6" x14ac:dyDescent="0.25">
      <c r="F216"/>
    </row>
    <row r="217" spans="6:6" x14ac:dyDescent="0.25">
      <c r="F217"/>
    </row>
    <row r="218" spans="6:6" x14ac:dyDescent="0.25">
      <c r="F218"/>
    </row>
    <row r="219" spans="6:6" x14ac:dyDescent="0.25">
      <c r="F219"/>
    </row>
    <row r="220" spans="6:6" x14ac:dyDescent="0.25">
      <c r="F220"/>
    </row>
    <row r="221" spans="6:6" x14ac:dyDescent="0.25">
      <c r="F221"/>
    </row>
    <row r="222" spans="6:6" x14ac:dyDescent="0.25">
      <c r="F222"/>
    </row>
    <row r="223" spans="6:6" x14ac:dyDescent="0.25">
      <c r="F223"/>
    </row>
    <row r="224" spans="6:6" x14ac:dyDescent="0.25">
      <c r="F224"/>
    </row>
    <row r="225" spans="6:6" x14ac:dyDescent="0.25">
      <c r="F225"/>
    </row>
    <row r="226" spans="6:6" x14ac:dyDescent="0.25">
      <c r="F226"/>
    </row>
    <row r="227" spans="6:6" x14ac:dyDescent="0.25">
      <c r="F227"/>
    </row>
    <row r="228" spans="6:6" x14ac:dyDescent="0.25">
      <c r="F228"/>
    </row>
    <row r="229" spans="6:6" x14ac:dyDescent="0.25">
      <c r="F229"/>
    </row>
    <row r="230" spans="6:6" x14ac:dyDescent="0.25">
      <c r="F230"/>
    </row>
    <row r="231" spans="6:6" x14ac:dyDescent="0.25">
      <c r="F231"/>
    </row>
    <row r="232" spans="6:6" x14ac:dyDescent="0.25">
      <c r="F232"/>
    </row>
    <row r="233" spans="6:6" x14ac:dyDescent="0.25">
      <c r="F233"/>
    </row>
    <row r="234" spans="6:6" x14ac:dyDescent="0.25">
      <c r="F234"/>
    </row>
    <row r="235" spans="6:6" x14ac:dyDescent="0.25">
      <c r="F235"/>
    </row>
    <row r="236" spans="6:6" x14ac:dyDescent="0.25">
      <c r="F236"/>
    </row>
    <row r="237" spans="6:6" x14ac:dyDescent="0.25">
      <c r="F237"/>
    </row>
    <row r="238" spans="6:6" x14ac:dyDescent="0.25">
      <c r="F238"/>
    </row>
    <row r="239" spans="6:6" x14ac:dyDescent="0.25">
      <c r="F239"/>
    </row>
    <row r="240" spans="6:6" x14ac:dyDescent="0.25">
      <c r="F240"/>
    </row>
    <row r="241" spans="6:6" x14ac:dyDescent="0.25">
      <c r="F241"/>
    </row>
    <row r="242" spans="6:6" x14ac:dyDescent="0.25">
      <c r="F242"/>
    </row>
    <row r="243" spans="6:6" x14ac:dyDescent="0.25">
      <c r="F243"/>
    </row>
    <row r="244" spans="6:6" x14ac:dyDescent="0.25">
      <c r="F244"/>
    </row>
    <row r="245" spans="6:6" x14ac:dyDescent="0.25">
      <c r="F245"/>
    </row>
    <row r="246" spans="6:6" x14ac:dyDescent="0.25">
      <c r="F246"/>
    </row>
    <row r="247" spans="6:6" x14ac:dyDescent="0.25">
      <c r="F247"/>
    </row>
    <row r="248" spans="6:6" x14ac:dyDescent="0.25">
      <c r="F248"/>
    </row>
    <row r="249" spans="6:6" x14ac:dyDescent="0.25">
      <c r="F249"/>
    </row>
    <row r="250" spans="6:6" x14ac:dyDescent="0.25">
      <c r="F250"/>
    </row>
    <row r="251" spans="6:6" x14ac:dyDescent="0.25">
      <c r="F251"/>
    </row>
    <row r="252" spans="6:6" x14ac:dyDescent="0.25">
      <c r="F252"/>
    </row>
    <row r="253" spans="6:6" x14ac:dyDescent="0.25">
      <c r="F253"/>
    </row>
    <row r="254" spans="6:6" x14ac:dyDescent="0.25">
      <c r="F254"/>
    </row>
    <row r="255" spans="6:6" x14ac:dyDescent="0.25">
      <c r="F255"/>
    </row>
    <row r="256" spans="6:6" x14ac:dyDescent="0.25">
      <c r="F256"/>
    </row>
    <row r="257" spans="6:7" x14ac:dyDescent="0.25">
      <c r="F257"/>
    </row>
    <row r="258" spans="6:7" x14ac:dyDescent="0.25">
      <c r="F258"/>
    </row>
    <row r="259" spans="6:7" x14ac:dyDescent="0.25">
      <c r="F259"/>
    </row>
    <row r="260" spans="6:7" x14ac:dyDescent="0.25">
      <c r="F260"/>
    </row>
    <row r="261" spans="6:7" x14ac:dyDescent="0.25">
      <c r="F261"/>
    </row>
    <row r="262" spans="6:7" x14ac:dyDescent="0.25">
      <c r="F262"/>
    </row>
    <row r="263" spans="6:7" x14ac:dyDescent="0.25">
      <c r="F263"/>
    </row>
    <row r="264" spans="6:7" x14ac:dyDescent="0.25">
      <c r="F264"/>
    </row>
    <row r="265" spans="6:7" x14ac:dyDescent="0.25">
      <c r="F265"/>
    </row>
    <row r="266" spans="6:7" x14ac:dyDescent="0.25">
      <c r="F266"/>
    </row>
    <row r="267" spans="6:7" x14ac:dyDescent="0.25">
      <c r="F267"/>
    </row>
    <row r="268" spans="6:7" x14ac:dyDescent="0.25">
      <c r="F268"/>
    </row>
    <row r="269" spans="6:7" x14ac:dyDescent="0.25">
      <c r="F269"/>
    </row>
    <row r="270" spans="6:7" x14ac:dyDescent="0.25">
      <c r="F270"/>
    </row>
    <row r="271" spans="6:7" x14ac:dyDescent="0.25">
      <c r="F271"/>
    </row>
    <row r="272" spans="6:7" x14ac:dyDescent="0.25">
      <c r="F272" s="3"/>
      <c r="G272" s="1"/>
    </row>
    <row r="273" spans="6:7" x14ac:dyDescent="0.25">
      <c r="F273" s="3"/>
      <c r="G273" s="1"/>
    </row>
    <row r="274" spans="6:7" x14ac:dyDescent="0.25">
      <c r="F274" s="3"/>
      <c r="G274" s="1"/>
    </row>
    <row r="275" spans="6:7" x14ac:dyDescent="0.25">
      <c r="F275" s="3"/>
      <c r="G275" s="1"/>
    </row>
    <row r="276" spans="6:7" x14ac:dyDescent="0.25">
      <c r="F276" s="3"/>
      <c r="G276" s="1"/>
    </row>
    <row r="277" spans="6:7" x14ac:dyDescent="0.25">
      <c r="F277" s="3"/>
      <c r="G277" s="1"/>
    </row>
    <row r="278" spans="6:7" x14ac:dyDescent="0.25">
      <c r="F278" s="3"/>
      <c r="G278" s="1"/>
    </row>
    <row r="279" spans="6:7" x14ac:dyDescent="0.25">
      <c r="F279" s="3"/>
      <c r="G279" s="1"/>
    </row>
  </sheetData>
  <mergeCells count="28">
    <mergeCell ref="F12:G12"/>
    <mergeCell ref="B12:C12"/>
    <mergeCell ref="D12:E12"/>
    <mergeCell ref="H12:I12"/>
    <mergeCell ref="H8:I8"/>
    <mergeCell ref="B10:C10"/>
    <mergeCell ref="B11:C11"/>
    <mergeCell ref="D10:E10"/>
    <mergeCell ref="F10:G10"/>
    <mergeCell ref="H10:I10"/>
    <mergeCell ref="H11:I11"/>
    <mergeCell ref="D11:E11"/>
    <mergeCell ref="F11:G11"/>
    <mergeCell ref="B3:P3"/>
    <mergeCell ref="B5:P5"/>
    <mergeCell ref="H9:I9"/>
    <mergeCell ref="A2:T2"/>
    <mergeCell ref="B6:P6"/>
    <mergeCell ref="B9:C9"/>
    <mergeCell ref="D9:E9"/>
    <mergeCell ref="F9:G9"/>
    <mergeCell ref="H7:I7"/>
    <mergeCell ref="B7:C7"/>
    <mergeCell ref="D7:E7"/>
    <mergeCell ref="F7:G7"/>
    <mergeCell ref="B8:C8"/>
    <mergeCell ref="D8:E8"/>
    <mergeCell ref="F8:G8"/>
  </mergeCells>
  <pageMargins left="0.25" right="0.25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topLeftCell="A10" workbookViewId="0">
      <selection activeCell="T12" sqref="T12"/>
    </sheetView>
  </sheetViews>
  <sheetFormatPr defaultRowHeight="15" x14ac:dyDescent="0.25"/>
  <cols>
    <col min="2" max="2" width="6.5703125" customWidth="1"/>
    <col min="3" max="3" width="8.5703125" customWidth="1"/>
    <col min="4" max="4" width="2.85546875" customWidth="1"/>
    <col min="5" max="5" width="8.28515625" customWidth="1"/>
    <col min="6" max="6" width="10.42578125" customWidth="1"/>
    <col min="7" max="7" width="2.5703125" customWidth="1"/>
    <col min="8" max="8" width="8.140625" customWidth="1"/>
    <col min="9" max="9" width="3" customWidth="1"/>
    <col min="10" max="10" width="3.7109375" customWidth="1"/>
    <col min="11" max="11" width="9.140625" customWidth="1"/>
    <col min="12" max="12" width="1.85546875" hidden="1" customWidth="1"/>
    <col min="13" max="13" width="9.140625" hidden="1" customWidth="1"/>
    <col min="14" max="14" width="3.140625" hidden="1" customWidth="1"/>
    <col min="15" max="15" width="3.42578125" hidden="1" customWidth="1"/>
    <col min="16" max="16" width="10.7109375" hidden="1" customWidth="1"/>
    <col min="17" max="17" width="12.85546875" customWidth="1"/>
    <col min="18" max="18" width="11.42578125" hidden="1" customWidth="1"/>
    <col min="19" max="19" width="13.28515625" bestFit="1" customWidth="1"/>
  </cols>
  <sheetData>
    <row r="1" spans="1:19" ht="18.75" x14ac:dyDescent="0.3">
      <c r="A1" s="181" t="s">
        <v>93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9" ht="15.75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9" ht="15.75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9" ht="15.75" x14ac:dyDescent="0.25">
      <c r="A4" s="182" t="s">
        <v>7</v>
      </c>
      <c r="B4" s="182"/>
      <c r="C4" s="182"/>
      <c r="D4" s="5"/>
      <c r="E4" s="5"/>
      <c r="F4" s="5"/>
      <c r="G4" s="5"/>
      <c r="H4" s="5"/>
      <c r="I4" s="5"/>
      <c r="J4" s="5"/>
      <c r="K4" s="5"/>
      <c r="L4" s="5"/>
      <c r="M4" s="81"/>
      <c r="N4" s="81"/>
      <c r="O4" s="81"/>
      <c r="P4" s="81"/>
      <c r="Q4" s="81"/>
      <c r="R4" s="81"/>
      <c r="S4" s="2"/>
    </row>
    <row r="5" spans="1:19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81"/>
      <c r="N5" s="81"/>
      <c r="O5" s="81"/>
      <c r="P5" s="81"/>
      <c r="Q5" s="171" t="s">
        <v>78</v>
      </c>
      <c r="R5" s="171"/>
      <c r="S5" s="165" t="s">
        <v>77</v>
      </c>
    </row>
    <row r="6" spans="1:19" ht="15.75" x14ac:dyDescent="0.25">
      <c r="A6" s="91" t="s">
        <v>11</v>
      </c>
      <c r="B6" s="169" t="s">
        <v>87</v>
      </c>
      <c r="C6" s="169"/>
      <c r="D6" s="169"/>
      <c r="E6" s="169"/>
      <c r="F6" s="169"/>
      <c r="G6" s="5"/>
      <c r="H6" s="169" t="s">
        <v>88</v>
      </c>
      <c r="I6" s="169"/>
      <c r="J6" s="169"/>
      <c r="K6" s="169"/>
      <c r="L6" s="5"/>
      <c r="M6" s="170"/>
      <c r="N6" s="170"/>
      <c r="O6" s="170"/>
      <c r="P6" s="170"/>
      <c r="Q6" s="171"/>
      <c r="R6" s="171"/>
      <c r="S6" s="165"/>
    </row>
    <row r="7" spans="1:19" ht="15.75" x14ac:dyDescent="0.25">
      <c r="A7" s="84"/>
      <c r="B7" s="58" t="s">
        <v>76</v>
      </c>
      <c r="C7" s="58">
        <v>329940</v>
      </c>
      <c r="D7" s="58" t="s">
        <v>3</v>
      </c>
      <c r="E7" s="79">
        <v>8.5</v>
      </c>
      <c r="F7" s="58">
        <f>(C7*E7)</f>
        <v>2804490</v>
      </c>
      <c r="G7" s="58"/>
      <c r="H7" s="58">
        <v>150000</v>
      </c>
      <c r="I7" s="58" t="s">
        <v>3</v>
      </c>
      <c r="J7" s="79">
        <v>3.5</v>
      </c>
      <c r="K7" s="58">
        <f>(H7*J7)</f>
        <v>525000</v>
      </c>
      <c r="L7" s="58"/>
      <c r="M7" s="58"/>
      <c r="N7" s="88"/>
      <c r="O7" s="88"/>
      <c r="P7" s="58"/>
      <c r="Q7" s="58">
        <f>(F7+H7)</f>
        <v>2954490</v>
      </c>
      <c r="R7" s="58"/>
      <c r="S7" s="89">
        <f>(Q7+R7)</f>
        <v>2954490</v>
      </c>
    </row>
    <row r="8" spans="1:19" ht="15.75" x14ac:dyDescent="0.25">
      <c r="A8" s="84"/>
      <c r="B8" s="58"/>
      <c r="C8" s="58">
        <v>138000</v>
      </c>
      <c r="D8" s="58" t="s">
        <v>3</v>
      </c>
      <c r="E8" s="58">
        <v>5</v>
      </c>
      <c r="F8" s="58">
        <f>(C8*E8)</f>
        <v>690000</v>
      </c>
      <c r="G8" s="58"/>
      <c r="H8" s="58"/>
      <c r="I8" s="58"/>
      <c r="J8" s="58"/>
      <c r="K8" s="58">
        <v>0</v>
      </c>
      <c r="L8" s="58"/>
      <c r="M8" s="88"/>
      <c r="N8" s="88"/>
      <c r="O8" s="88"/>
      <c r="P8" s="58">
        <v>0</v>
      </c>
      <c r="Q8" s="58">
        <f>(F8+K8+P8)</f>
        <v>690000</v>
      </c>
      <c r="R8" s="58"/>
      <c r="S8" s="89">
        <f>(F8+K8+P8)</f>
        <v>690000</v>
      </c>
    </row>
    <row r="9" spans="1:19" ht="15.75" x14ac:dyDescent="0.25">
      <c r="A9" s="84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88"/>
      <c r="N9" s="88"/>
      <c r="O9" s="88"/>
      <c r="P9" s="88"/>
      <c r="Q9" s="126">
        <f>(Q7+Q8)</f>
        <v>3644490</v>
      </c>
      <c r="R9" s="93"/>
      <c r="S9" s="94">
        <f>(S7+S8)</f>
        <v>3644490</v>
      </c>
    </row>
    <row r="10" spans="1:19" ht="15.75" x14ac:dyDescent="0.25">
      <c r="A10" s="92" t="s">
        <v>12</v>
      </c>
      <c r="B10" s="79">
        <v>19.5</v>
      </c>
      <c r="C10" s="90">
        <v>0.19500000000000001</v>
      </c>
      <c r="D10" s="58" t="s">
        <v>3</v>
      </c>
      <c r="E10" s="58"/>
      <c r="F10" s="58"/>
      <c r="G10" s="58"/>
      <c r="H10" s="58"/>
      <c r="I10" s="58"/>
      <c r="J10" s="58"/>
      <c r="K10" s="58"/>
      <c r="L10" s="58"/>
      <c r="M10" s="88"/>
      <c r="N10" s="88"/>
      <c r="O10" s="88"/>
      <c r="P10" s="88"/>
      <c r="Q10" s="126"/>
      <c r="R10" s="58"/>
      <c r="S10" s="89"/>
    </row>
    <row r="11" spans="1:19" ht="15.75" x14ac:dyDescent="0.25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5"/>
      <c r="N11" s="85"/>
      <c r="O11" s="85"/>
      <c r="P11" s="85"/>
      <c r="Q11" s="126">
        <f>(C10*Q9)</f>
        <v>710675.55</v>
      </c>
      <c r="R11" s="93"/>
      <c r="S11" s="94">
        <f>(C10*S9)</f>
        <v>710675.55</v>
      </c>
    </row>
    <row r="12" spans="1:19" ht="15.75" x14ac:dyDescent="0.25">
      <c r="A12" s="175" t="s">
        <v>4</v>
      </c>
      <c r="B12" s="175"/>
      <c r="C12" s="84"/>
      <c r="D12" s="84"/>
      <c r="E12" s="84"/>
      <c r="F12" s="84"/>
      <c r="G12" s="84"/>
      <c r="H12" s="84"/>
      <c r="I12" s="84"/>
      <c r="J12" s="87"/>
      <c r="K12" s="84"/>
      <c r="L12" s="87"/>
      <c r="M12" s="85"/>
      <c r="N12" s="85"/>
      <c r="O12" s="85"/>
      <c r="P12" s="85"/>
      <c r="Q12" s="84"/>
      <c r="R12" s="84"/>
      <c r="S12" s="86"/>
    </row>
    <row r="13" spans="1:19" ht="15.75" x14ac:dyDescent="0.25">
      <c r="A13" s="5"/>
      <c r="B13" s="5"/>
      <c r="C13" s="8"/>
      <c r="D13" s="8"/>
      <c r="E13" s="8"/>
      <c r="F13" s="8"/>
      <c r="G13" s="8"/>
      <c r="H13" s="5"/>
      <c r="I13" s="5"/>
      <c r="J13" s="5"/>
      <c r="K13" s="5"/>
      <c r="L13" s="5"/>
      <c r="M13" s="81"/>
      <c r="N13" s="81"/>
      <c r="O13" s="81"/>
      <c r="P13" s="81"/>
      <c r="Q13" s="81"/>
      <c r="R13" s="81"/>
      <c r="S13" s="2"/>
    </row>
    <row r="14" spans="1:19" ht="15.75" x14ac:dyDescent="0.25">
      <c r="A14" s="5"/>
      <c r="B14" s="5"/>
      <c r="C14" s="8"/>
      <c r="D14" s="8"/>
      <c r="E14" s="8"/>
      <c r="F14" s="8"/>
      <c r="G14" s="8"/>
      <c r="H14" s="5"/>
      <c r="I14" s="5"/>
      <c r="J14" s="5"/>
      <c r="K14" s="5"/>
      <c r="L14" s="5"/>
      <c r="M14" s="81"/>
      <c r="N14" s="81"/>
      <c r="O14" s="81"/>
      <c r="P14" s="81"/>
      <c r="Q14" s="81"/>
      <c r="R14" s="81"/>
      <c r="S14" s="2"/>
    </row>
    <row r="15" spans="1:19" ht="15.75" x14ac:dyDescent="0.25">
      <c r="A15" s="169" t="s">
        <v>5</v>
      </c>
      <c r="B15" s="169"/>
      <c r="C15" s="8"/>
      <c r="D15" s="8"/>
      <c r="E15" s="8"/>
      <c r="F15" s="8"/>
      <c r="G15" s="8"/>
      <c r="H15" s="5"/>
      <c r="I15" s="5"/>
      <c r="J15" s="5"/>
      <c r="K15" s="5"/>
      <c r="L15" s="5"/>
      <c r="M15" s="81"/>
      <c r="N15" s="81"/>
      <c r="O15" s="81"/>
      <c r="P15" s="81"/>
      <c r="Q15" s="5"/>
      <c r="R15" s="5"/>
      <c r="S15" s="2"/>
    </row>
    <row r="16" spans="1:19" ht="15.75" x14ac:dyDescent="0.25">
      <c r="A16" s="172"/>
      <c r="B16" s="172"/>
      <c r="C16" s="172"/>
      <c r="D16" s="8"/>
      <c r="E16" s="8"/>
      <c r="F16" s="8"/>
      <c r="G16" s="8"/>
      <c r="H16" s="8"/>
      <c r="I16" s="8"/>
      <c r="J16" s="8"/>
      <c r="K16" s="8"/>
      <c r="L16" s="8"/>
      <c r="M16" s="82"/>
      <c r="N16" s="82"/>
      <c r="O16" s="82"/>
      <c r="P16" s="82"/>
      <c r="Q16" s="8"/>
      <c r="R16" s="8"/>
      <c r="S16" s="8"/>
    </row>
    <row r="17" spans="1:19" ht="15.75" x14ac:dyDescent="0.25">
      <c r="A17" s="173" t="s">
        <v>13</v>
      </c>
      <c r="B17" s="173"/>
      <c r="C17" s="173"/>
      <c r="D17" s="174">
        <v>458000</v>
      </c>
      <c r="E17" s="174"/>
      <c r="F17" s="105">
        <v>0.1</v>
      </c>
      <c r="G17" s="38" t="s">
        <v>3</v>
      </c>
      <c r="H17" s="8"/>
      <c r="I17" s="8"/>
      <c r="J17" s="8"/>
      <c r="K17" s="8">
        <f>(D17*F17)</f>
        <v>45800</v>
      </c>
      <c r="L17" s="8"/>
      <c r="M17" s="82"/>
      <c r="N17" s="82"/>
      <c r="O17" s="82"/>
      <c r="P17" s="82"/>
      <c r="Q17" s="8">
        <v>45800</v>
      </c>
      <c r="R17" s="8"/>
      <c r="S17" s="8">
        <v>45800</v>
      </c>
    </row>
    <row r="18" spans="1:19" ht="15.75" x14ac:dyDescent="0.25">
      <c r="A18" s="173" t="s">
        <v>14</v>
      </c>
      <c r="B18" s="173"/>
      <c r="C18" s="173"/>
      <c r="D18" s="174">
        <v>70000</v>
      </c>
      <c r="E18" s="174"/>
      <c r="F18" s="105">
        <v>0.1</v>
      </c>
      <c r="G18" s="38" t="s">
        <v>3</v>
      </c>
      <c r="H18" s="8">
        <v>7</v>
      </c>
      <c r="I18" s="8"/>
      <c r="J18" s="8"/>
      <c r="K18" s="8">
        <f>(D18*F18*H18)</f>
        <v>49000</v>
      </c>
      <c r="L18" s="8"/>
      <c r="M18" s="82"/>
      <c r="N18" s="82"/>
      <c r="O18" s="82"/>
      <c r="P18" s="82"/>
      <c r="Q18" s="8">
        <v>49000</v>
      </c>
      <c r="R18" s="8"/>
      <c r="S18" s="8">
        <v>49000</v>
      </c>
    </row>
    <row r="19" spans="1:19" ht="15.75" x14ac:dyDescent="0.25">
      <c r="A19" s="155"/>
      <c r="B19" s="166"/>
      <c r="C19" s="156"/>
      <c r="D19" s="167">
        <v>70000</v>
      </c>
      <c r="E19" s="168"/>
      <c r="F19" s="105">
        <v>0.3</v>
      </c>
      <c r="G19" s="38" t="s">
        <v>3</v>
      </c>
      <c r="H19" s="8">
        <v>4</v>
      </c>
      <c r="I19" s="8"/>
      <c r="J19" s="8"/>
      <c r="K19" s="8">
        <f>(D19*F19*H19)</f>
        <v>84000</v>
      </c>
      <c r="L19" s="8"/>
      <c r="M19" s="82"/>
      <c r="N19" s="82"/>
      <c r="O19" s="82"/>
      <c r="P19" s="82"/>
      <c r="Q19" s="8">
        <v>84000</v>
      </c>
      <c r="R19" s="8"/>
      <c r="S19" s="8">
        <v>84000</v>
      </c>
    </row>
    <row r="20" spans="1:19" ht="15.75" x14ac:dyDescent="0.25">
      <c r="A20" s="173" t="s">
        <v>15</v>
      </c>
      <c r="B20" s="173"/>
      <c r="C20" s="173"/>
      <c r="D20" s="174">
        <v>60000</v>
      </c>
      <c r="E20" s="174"/>
      <c r="F20" s="106">
        <v>0.1</v>
      </c>
      <c r="G20" s="38" t="s">
        <v>3</v>
      </c>
      <c r="H20" s="8">
        <v>7</v>
      </c>
      <c r="I20" s="8"/>
      <c r="J20" s="8"/>
      <c r="K20" s="8">
        <f>(D20*F20*H20)</f>
        <v>42000</v>
      </c>
      <c r="L20" s="8"/>
      <c r="M20" s="82"/>
      <c r="N20" s="82"/>
      <c r="O20" s="82"/>
      <c r="P20" s="82"/>
      <c r="Q20" s="8">
        <v>42000</v>
      </c>
      <c r="R20" s="8"/>
      <c r="S20" s="8">
        <v>42000</v>
      </c>
    </row>
    <row r="21" spans="1:19" ht="15.75" x14ac:dyDescent="0.25">
      <c r="A21" s="173" t="s">
        <v>16</v>
      </c>
      <c r="B21" s="173"/>
      <c r="C21" s="173"/>
      <c r="D21" s="174">
        <v>20000</v>
      </c>
      <c r="E21" s="174"/>
      <c r="F21" s="8"/>
      <c r="G21" s="8"/>
      <c r="H21" s="57">
        <v>12</v>
      </c>
      <c r="I21" s="8"/>
      <c r="J21" s="8"/>
      <c r="K21" s="8">
        <v>20000</v>
      </c>
      <c r="L21" s="8"/>
      <c r="M21" s="82"/>
      <c r="N21" s="82"/>
      <c r="O21" s="82"/>
      <c r="P21" s="82"/>
      <c r="Q21" s="8">
        <f>(H21*K21)</f>
        <v>240000</v>
      </c>
      <c r="R21" s="8"/>
      <c r="S21" s="8">
        <f>(Q21+R21)</f>
        <v>240000</v>
      </c>
    </row>
    <row r="22" spans="1:19" ht="15.75" x14ac:dyDescent="0.25">
      <c r="A22" s="173" t="s">
        <v>17</v>
      </c>
      <c r="B22" s="173"/>
      <c r="C22" s="173"/>
      <c r="D22" s="172"/>
      <c r="E22" s="172"/>
      <c r="F22" s="8"/>
      <c r="G22" s="8"/>
      <c r="H22" s="8"/>
      <c r="I22" s="8"/>
      <c r="J22" s="8"/>
      <c r="K22" s="8"/>
      <c r="L22" s="8"/>
      <c r="M22" s="82"/>
      <c r="N22" s="82"/>
      <c r="O22" s="82"/>
      <c r="P22" s="82"/>
      <c r="Q22" s="8"/>
      <c r="R22" s="8"/>
      <c r="S22" s="8"/>
    </row>
    <row r="23" spans="1:19" ht="15.75" x14ac:dyDescent="0.25">
      <c r="A23" s="172" t="s">
        <v>18</v>
      </c>
      <c r="B23" s="172"/>
      <c r="C23" s="172"/>
      <c r="D23" s="172"/>
      <c r="E23" s="172"/>
      <c r="F23" s="8"/>
      <c r="G23" s="8"/>
      <c r="H23" s="8"/>
      <c r="I23" s="8"/>
      <c r="J23" s="8"/>
      <c r="K23" s="8"/>
      <c r="L23" s="8"/>
      <c r="M23" s="82"/>
      <c r="N23" s="82"/>
      <c r="O23" s="82"/>
      <c r="P23" s="82"/>
      <c r="Q23" s="8"/>
      <c r="R23" s="8"/>
      <c r="S23" s="8"/>
    </row>
    <row r="24" spans="1:19" ht="15.75" x14ac:dyDescent="0.25">
      <c r="A24" s="172" t="s">
        <v>19</v>
      </c>
      <c r="B24" s="172"/>
      <c r="C24" s="172"/>
      <c r="D24" s="172"/>
      <c r="E24" s="172"/>
      <c r="F24" s="8"/>
      <c r="G24" s="8"/>
      <c r="H24" s="8"/>
      <c r="I24" s="8"/>
      <c r="J24" s="8"/>
      <c r="K24" s="8"/>
      <c r="L24" s="8"/>
      <c r="M24" s="82"/>
      <c r="N24" s="82"/>
      <c r="O24" s="82"/>
      <c r="P24" s="82"/>
      <c r="Q24" s="8"/>
      <c r="R24" s="8"/>
      <c r="S24" s="8"/>
    </row>
    <row r="25" spans="1:19" ht="15.75" x14ac:dyDescent="0.25">
      <c r="A25" s="172" t="s">
        <v>20</v>
      </c>
      <c r="B25" s="172"/>
      <c r="C25" s="172"/>
      <c r="D25" s="174">
        <v>11000</v>
      </c>
      <c r="E25" s="174"/>
      <c r="F25" s="8"/>
      <c r="G25" s="38" t="s">
        <v>3</v>
      </c>
      <c r="H25" s="57">
        <v>11</v>
      </c>
      <c r="I25" s="8"/>
      <c r="J25" s="8"/>
      <c r="K25" s="8">
        <v>11000</v>
      </c>
      <c r="L25" s="8"/>
      <c r="M25" s="82"/>
      <c r="N25" s="82"/>
      <c r="O25" s="82"/>
      <c r="P25" s="82"/>
      <c r="Q25" s="8">
        <f>(H25*K25)</f>
        <v>121000</v>
      </c>
      <c r="R25" s="8"/>
      <c r="S25" s="8">
        <f>(Q25+R21)</f>
        <v>121000</v>
      </c>
    </row>
    <row r="26" spans="1:19" ht="15.75" x14ac:dyDescent="0.25">
      <c r="A26" s="173" t="s">
        <v>21</v>
      </c>
      <c r="B26" s="173"/>
      <c r="C26" s="173"/>
      <c r="D26" s="174"/>
      <c r="E26" s="174"/>
      <c r="F26" s="8"/>
      <c r="G26" s="38"/>
      <c r="H26" s="57"/>
      <c r="I26" s="8"/>
      <c r="J26" s="8"/>
      <c r="K26" s="8">
        <v>64000</v>
      </c>
      <c r="L26" s="8"/>
      <c r="M26" s="82"/>
      <c r="N26" s="82"/>
      <c r="O26" s="82"/>
      <c r="P26" s="82"/>
      <c r="Q26" s="8">
        <v>64000</v>
      </c>
      <c r="R26" s="8"/>
      <c r="S26" s="5">
        <v>64000</v>
      </c>
    </row>
    <row r="27" spans="1:19" ht="15.75" x14ac:dyDescent="0.25">
      <c r="A27" s="172"/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82"/>
      <c r="N27" s="82"/>
      <c r="O27" s="82"/>
      <c r="P27" s="82"/>
      <c r="Q27" s="8"/>
      <c r="R27" s="8"/>
      <c r="S27" s="2"/>
    </row>
    <row r="28" spans="1:19" ht="15.75" x14ac:dyDescent="0.25">
      <c r="A28" s="172" t="s">
        <v>47</v>
      </c>
      <c r="B28" s="172"/>
      <c r="C28" s="172"/>
      <c r="D28" s="172"/>
      <c r="E28" s="172"/>
      <c r="F28" s="8"/>
      <c r="G28" s="8"/>
      <c r="H28" s="8"/>
      <c r="I28" s="8"/>
      <c r="J28" s="8"/>
      <c r="K28" s="8"/>
      <c r="L28" s="8"/>
      <c r="M28" s="82"/>
      <c r="N28" s="82"/>
      <c r="O28" s="82"/>
      <c r="P28" s="82"/>
      <c r="Q28" s="8">
        <f>(Q17+Q18+Q19+Q20+Q21+Q25+Q26)</f>
        <v>645800</v>
      </c>
      <c r="R28" s="8"/>
      <c r="S28" s="10">
        <f>(S17+S18+S19+S20+S21+S25+S26)</f>
        <v>645800</v>
      </c>
    </row>
    <row r="29" spans="1:19" ht="15.75" customHeight="1" x14ac:dyDescent="0.25">
      <c r="A29" s="176" t="s">
        <v>22</v>
      </c>
      <c r="B29" s="176"/>
      <c r="C29" s="176"/>
      <c r="D29" s="172"/>
      <c r="E29" s="172"/>
      <c r="F29" s="8"/>
      <c r="G29" s="8"/>
      <c r="H29" s="8"/>
      <c r="I29" s="8"/>
      <c r="J29" s="8"/>
      <c r="K29" s="8"/>
      <c r="L29" s="8"/>
      <c r="M29" s="82"/>
      <c r="N29" s="82"/>
      <c r="O29" s="82"/>
      <c r="P29" s="82"/>
      <c r="Q29" s="178">
        <f>(Q9+Q11+Q28)</f>
        <v>5000965.55</v>
      </c>
      <c r="R29" s="163"/>
      <c r="S29" s="163">
        <f>(S9+S11+S28)</f>
        <v>5000965.55</v>
      </c>
    </row>
    <row r="30" spans="1:19" ht="15.75" customHeight="1" x14ac:dyDescent="0.25">
      <c r="A30" s="176"/>
      <c r="B30" s="176"/>
      <c r="C30" s="176"/>
      <c r="D30" s="172"/>
      <c r="E30" s="172"/>
      <c r="F30" s="8"/>
      <c r="G30" s="8"/>
      <c r="H30" s="8"/>
      <c r="I30" s="8"/>
      <c r="J30" s="8"/>
      <c r="K30" s="8"/>
      <c r="L30" s="8"/>
      <c r="M30" s="82"/>
      <c r="N30" s="82"/>
      <c r="O30" s="82"/>
      <c r="P30" s="82"/>
      <c r="Q30" s="179"/>
      <c r="R30" s="164"/>
      <c r="S30" s="164"/>
    </row>
    <row r="31" spans="1:19" ht="15.75" x14ac:dyDescent="0.25">
      <c r="A31" s="180"/>
      <c r="B31" s="180"/>
      <c r="C31" s="180"/>
      <c r="D31" s="177"/>
      <c r="E31" s="177"/>
      <c r="F31" s="26"/>
      <c r="G31" s="27"/>
      <c r="H31" s="27"/>
      <c r="I31" s="27"/>
      <c r="J31" s="27"/>
      <c r="K31" s="27"/>
      <c r="L31" s="27"/>
      <c r="M31" s="81"/>
      <c r="N31" s="81"/>
      <c r="O31" s="81"/>
      <c r="P31" s="81"/>
      <c r="Q31" s="81"/>
      <c r="R31" s="81"/>
      <c r="S31" s="2"/>
    </row>
    <row r="32" spans="1:19" ht="15.75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80"/>
      <c r="N32" s="80"/>
      <c r="O32" s="80"/>
      <c r="P32" s="80"/>
      <c r="Q32" s="80"/>
      <c r="R32" s="80"/>
    </row>
    <row r="33" spans="1:18" ht="15.75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80"/>
      <c r="N33" s="80"/>
      <c r="O33" s="80"/>
      <c r="P33" s="80"/>
      <c r="Q33" s="80"/>
      <c r="R33" s="80"/>
    </row>
    <row r="34" spans="1:18" ht="15.7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80"/>
      <c r="N34" s="80"/>
      <c r="O34" s="80"/>
      <c r="P34" s="80"/>
      <c r="Q34" s="80"/>
      <c r="R34" s="80"/>
    </row>
    <row r="35" spans="1:18" ht="15.7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80"/>
      <c r="N35" s="80"/>
      <c r="O35" s="80"/>
      <c r="P35" s="80"/>
      <c r="Q35" s="80"/>
      <c r="R35" s="80"/>
    </row>
    <row r="36" spans="1:18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80"/>
      <c r="N36" s="80"/>
      <c r="O36" s="80"/>
      <c r="P36" s="80"/>
      <c r="Q36" s="80"/>
      <c r="R36" s="80"/>
    </row>
    <row r="37" spans="1:18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80"/>
      <c r="N37" s="80"/>
      <c r="O37" s="80"/>
      <c r="P37" s="80"/>
      <c r="Q37" s="80"/>
      <c r="R37" s="80"/>
    </row>
    <row r="38" spans="1:18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80"/>
      <c r="N38" s="80"/>
      <c r="O38" s="80"/>
      <c r="P38" s="80"/>
      <c r="Q38" s="80"/>
      <c r="R38" s="80"/>
    </row>
    <row r="39" spans="1:18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80"/>
      <c r="N39" s="80"/>
      <c r="O39" s="80"/>
      <c r="P39" s="80"/>
      <c r="Q39" s="80"/>
      <c r="R39" s="80"/>
    </row>
    <row r="40" spans="1:18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80"/>
      <c r="N40" s="80"/>
      <c r="O40" s="80"/>
      <c r="P40" s="80"/>
      <c r="Q40" s="80"/>
      <c r="R40" s="80"/>
    </row>
    <row r="41" spans="1:18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80"/>
      <c r="N41" s="80"/>
      <c r="O41" s="80"/>
      <c r="P41" s="80"/>
      <c r="Q41" s="80"/>
      <c r="R41" s="80"/>
    </row>
    <row r="42" spans="1:18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80"/>
      <c r="N42" s="80"/>
      <c r="O42" s="80"/>
      <c r="P42" s="80"/>
      <c r="Q42" s="80"/>
      <c r="R42" s="80"/>
    </row>
    <row r="43" spans="1:18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80"/>
      <c r="N43" s="80"/>
      <c r="O43" s="80"/>
      <c r="P43" s="80"/>
      <c r="Q43" s="80"/>
      <c r="R43" s="80"/>
    </row>
    <row r="44" spans="1:18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80"/>
      <c r="N44" s="80"/>
      <c r="O44" s="80"/>
      <c r="P44" s="80"/>
      <c r="Q44" s="80"/>
      <c r="R44" s="80"/>
    </row>
    <row r="45" spans="1:18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80"/>
      <c r="N45" s="80"/>
      <c r="O45" s="80"/>
      <c r="P45" s="80"/>
      <c r="Q45" s="80"/>
      <c r="R45" s="80"/>
    </row>
    <row r="46" spans="1:18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80"/>
      <c r="N46" s="80"/>
      <c r="O46" s="80"/>
      <c r="P46" s="80"/>
      <c r="Q46" s="80"/>
      <c r="R46" s="80"/>
    </row>
    <row r="47" spans="1:18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80"/>
      <c r="N47" s="80"/>
      <c r="O47" s="80"/>
      <c r="P47" s="80"/>
      <c r="Q47" s="80"/>
      <c r="R47" s="80"/>
    </row>
    <row r="48" spans="1:18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80"/>
      <c r="N48" s="80"/>
      <c r="O48" s="80"/>
      <c r="P48" s="80"/>
      <c r="Q48" s="80"/>
      <c r="R48" s="80"/>
    </row>
    <row r="49" spans="1:18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80"/>
      <c r="N49" s="80"/>
      <c r="O49" s="80"/>
      <c r="P49" s="80"/>
      <c r="Q49" s="80"/>
      <c r="R49" s="80"/>
    </row>
    <row r="50" spans="1:18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1:18" ht="15.75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1:18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1:18" ht="15.75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</row>
    <row r="54" spans="1:18" ht="15.75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1:18" ht="15.75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</row>
    <row r="56" spans="1:18" ht="15.7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</row>
    <row r="57" spans="1:18" ht="15.75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1:18" ht="15.75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1:18" ht="15.75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18" ht="15.75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8" ht="15.75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1:18" ht="15.75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1:18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1:12" ht="15.75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1:12" ht="15.75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1:12" ht="15.75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</row>
    <row r="68" spans="1:12" ht="15.75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1:12" ht="15.75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</row>
    <row r="70" spans="1:12" ht="15.75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</row>
  </sheetData>
  <mergeCells count="42">
    <mergeCell ref="A1:L1"/>
    <mergeCell ref="A24:C24"/>
    <mergeCell ref="A18:C18"/>
    <mergeCell ref="A20:C20"/>
    <mergeCell ref="A21:C21"/>
    <mergeCell ref="A22:C22"/>
    <mergeCell ref="A23:C23"/>
    <mergeCell ref="D17:E17"/>
    <mergeCell ref="D18:E18"/>
    <mergeCell ref="D20:E20"/>
    <mergeCell ref="D21:E21"/>
    <mergeCell ref="A4:C4"/>
    <mergeCell ref="D23:E23"/>
    <mergeCell ref="A15:B15"/>
    <mergeCell ref="Q29:Q30"/>
    <mergeCell ref="R29:R30"/>
    <mergeCell ref="A28:C28"/>
    <mergeCell ref="A31:C31"/>
    <mergeCell ref="D29:E29"/>
    <mergeCell ref="D30:E30"/>
    <mergeCell ref="D25:E25"/>
    <mergeCell ref="A29:C30"/>
    <mergeCell ref="D31:E31"/>
    <mergeCell ref="A27:L27"/>
    <mergeCell ref="D28:E28"/>
    <mergeCell ref="A25:C25"/>
    <mergeCell ref="S29:S30"/>
    <mergeCell ref="S5:S6"/>
    <mergeCell ref="A19:C19"/>
    <mergeCell ref="D19:E19"/>
    <mergeCell ref="B6:F6"/>
    <mergeCell ref="H6:K6"/>
    <mergeCell ref="M6:P6"/>
    <mergeCell ref="Q5:Q6"/>
    <mergeCell ref="R5:R6"/>
    <mergeCell ref="A16:C16"/>
    <mergeCell ref="A17:C17"/>
    <mergeCell ref="D22:E22"/>
    <mergeCell ref="A26:C26"/>
    <mergeCell ref="D26:E26"/>
    <mergeCell ref="D24:E24"/>
    <mergeCell ref="A12:B12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841"/>
  <sheetViews>
    <sheetView workbookViewId="0">
      <selection activeCell="P15" sqref="P15"/>
    </sheetView>
  </sheetViews>
  <sheetFormatPr defaultRowHeight="15" x14ac:dyDescent="0.25"/>
  <cols>
    <col min="3" max="4" width="6.85546875" customWidth="1"/>
    <col min="5" max="5" width="6.28515625" customWidth="1"/>
    <col min="6" max="6" width="10.140625" bestFit="1" customWidth="1"/>
    <col min="7" max="7" width="5.85546875" customWidth="1"/>
    <col min="8" max="8" width="4" customWidth="1"/>
    <col min="9" max="9" width="16.7109375" customWidth="1"/>
    <col min="10" max="10" width="18.85546875" hidden="1" customWidth="1"/>
    <col min="11" max="11" width="22.42578125" hidden="1" customWidth="1"/>
    <col min="12" max="12" width="6.140625" style="104" customWidth="1"/>
    <col min="13" max="13" width="6.140625" style="1" customWidth="1"/>
    <col min="14" max="15" width="4.28515625" style="1" customWidth="1"/>
    <col min="16" max="16" width="12" style="1" customWidth="1"/>
  </cols>
  <sheetData>
    <row r="1" spans="2:18" x14ac:dyDescent="0.25">
      <c r="L1" s="1"/>
    </row>
    <row r="2" spans="2:18" x14ac:dyDescent="0.25">
      <c r="L2" s="1"/>
    </row>
    <row r="3" spans="2:18" ht="18.75" x14ac:dyDescent="0.3">
      <c r="B3" s="181" t="s">
        <v>96</v>
      </c>
      <c r="C3" s="181"/>
      <c r="D3" s="181"/>
      <c r="E3" s="181"/>
      <c r="F3" s="181"/>
      <c r="G3" s="181"/>
      <c r="H3" s="181"/>
      <c r="I3" s="181"/>
      <c r="J3" s="181"/>
      <c r="K3" s="181"/>
      <c r="L3" s="59"/>
      <c r="M3" s="59"/>
      <c r="N3" s="59"/>
      <c r="O3" s="59"/>
      <c r="P3" s="59"/>
      <c r="Q3" s="11"/>
      <c r="R3" s="11"/>
    </row>
    <row r="4" spans="2:18" ht="18.75" x14ac:dyDescent="0.3">
      <c r="B4" s="190"/>
      <c r="C4" s="190"/>
      <c r="D4" s="190"/>
      <c r="E4" s="190"/>
      <c r="F4" s="190"/>
      <c r="G4" s="190"/>
      <c r="H4" s="190"/>
      <c r="I4" s="190"/>
      <c r="J4" s="137"/>
      <c r="K4" s="137"/>
      <c r="L4" s="127"/>
      <c r="M4" s="127"/>
      <c r="N4" s="127"/>
      <c r="O4" s="127"/>
      <c r="P4" s="127"/>
      <c r="Q4" s="11"/>
      <c r="R4" s="11"/>
    </row>
    <row r="5" spans="2:18" ht="15.75" x14ac:dyDescent="0.25">
      <c r="B5" s="91" t="s">
        <v>11</v>
      </c>
      <c r="C5" s="5"/>
      <c r="D5" s="5"/>
      <c r="E5" s="5"/>
      <c r="F5" s="148" t="s">
        <v>81</v>
      </c>
      <c r="G5" s="149"/>
      <c r="H5" s="149"/>
      <c r="I5" s="150"/>
      <c r="J5" s="56"/>
      <c r="K5" s="56"/>
      <c r="L5" s="101"/>
      <c r="M5" s="7"/>
      <c r="N5" s="7"/>
      <c r="O5" s="7"/>
      <c r="P5" s="97"/>
      <c r="Q5" s="11"/>
      <c r="R5" s="11"/>
    </row>
    <row r="6" spans="2:18" ht="15.75" x14ac:dyDescent="0.25">
      <c r="B6" s="5"/>
      <c r="C6" s="12" t="s">
        <v>79</v>
      </c>
      <c r="D6" s="173" t="s">
        <v>80</v>
      </c>
      <c r="E6" s="173"/>
      <c r="F6" s="8">
        <v>3317265</v>
      </c>
      <c r="G6" s="8"/>
      <c r="H6" s="8"/>
      <c r="I6" s="5"/>
      <c r="J6" s="5"/>
      <c r="K6" s="96"/>
      <c r="L6" s="100"/>
      <c r="M6" s="7"/>
      <c r="N6" s="7"/>
      <c r="O6" s="7"/>
      <c r="P6" s="7"/>
      <c r="Q6" s="11"/>
      <c r="R6" s="11"/>
    </row>
    <row r="7" spans="2:18" ht="15.75" x14ac:dyDescent="0.25">
      <c r="B7" s="5"/>
      <c r="C7" s="5"/>
      <c r="D7" s="8"/>
      <c r="E7" s="9"/>
      <c r="F7" s="8">
        <f>SUM(F6:F6)</f>
        <v>3317265</v>
      </c>
      <c r="G7" s="9" t="s">
        <v>3</v>
      </c>
      <c r="H7" s="8">
        <v>10</v>
      </c>
      <c r="I7" s="8">
        <f>(F7*H7)</f>
        <v>33172650</v>
      </c>
      <c r="J7" s="8"/>
      <c r="K7" s="98"/>
      <c r="L7" s="102"/>
      <c r="M7" s="7"/>
      <c r="N7" s="7"/>
      <c r="O7" s="7"/>
      <c r="P7" s="7"/>
      <c r="Q7" s="11"/>
      <c r="R7" s="11"/>
    </row>
    <row r="8" spans="2:18" ht="15.75" x14ac:dyDescent="0.25">
      <c r="B8" s="5"/>
      <c r="C8" s="169" t="s">
        <v>24</v>
      </c>
      <c r="D8" s="169"/>
      <c r="E8" s="169"/>
      <c r="F8" s="8">
        <v>605869</v>
      </c>
      <c r="G8" s="9" t="s">
        <v>3</v>
      </c>
      <c r="H8" s="8">
        <v>2</v>
      </c>
      <c r="I8" s="8">
        <f>(F8*H8)</f>
        <v>1211738</v>
      </c>
      <c r="J8" s="8"/>
      <c r="K8" s="98"/>
      <c r="L8" s="102"/>
      <c r="Q8" s="11"/>
      <c r="R8" s="11"/>
    </row>
    <row r="9" spans="2:18" ht="15.75" x14ac:dyDescent="0.25">
      <c r="B9" s="5"/>
      <c r="C9" s="184" t="s">
        <v>82</v>
      </c>
      <c r="D9" s="184"/>
      <c r="E9" s="184"/>
      <c r="F9" s="8">
        <v>287521</v>
      </c>
      <c r="G9" s="9" t="s">
        <v>3</v>
      </c>
      <c r="H9" s="8">
        <v>10</v>
      </c>
      <c r="I9" s="8">
        <f>(F9*H9)</f>
        <v>2875210</v>
      </c>
      <c r="J9" s="8"/>
      <c r="K9" s="98"/>
      <c r="L9" s="102"/>
      <c r="Q9" s="11"/>
      <c r="R9" s="11"/>
    </row>
    <row r="10" spans="2:18" ht="15.75" x14ac:dyDescent="0.25">
      <c r="B10" s="191" t="s">
        <v>25</v>
      </c>
      <c r="C10" s="191"/>
      <c r="D10" s="191"/>
      <c r="E10" s="12"/>
      <c r="F10" s="8"/>
      <c r="G10" s="9"/>
      <c r="H10" s="8"/>
      <c r="I10" s="10">
        <f>(I7+I8+I9)</f>
        <v>37259598</v>
      </c>
      <c r="J10" s="8"/>
      <c r="K10" s="10"/>
      <c r="L10" s="102"/>
      <c r="Q10" s="11"/>
      <c r="R10" s="11"/>
    </row>
    <row r="11" spans="2:18" ht="15.75" x14ac:dyDescent="0.25">
      <c r="B11" s="5"/>
      <c r="C11" s="5"/>
      <c r="D11" s="8"/>
      <c r="E11" s="9"/>
      <c r="F11" s="8"/>
      <c r="G11" s="9"/>
      <c r="H11" s="8"/>
      <c r="I11" s="8"/>
      <c r="J11" s="8"/>
      <c r="K11" s="98"/>
      <c r="L11" s="102"/>
      <c r="Q11" s="11"/>
      <c r="R11" s="11"/>
    </row>
    <row r="12" spans="2:18" ht="15.75" x14ac:dyDescent="0.25">
      <c r="B12" s="91" t="s">
        <v>12</v>
      </c>
      <c r="C12" s="61">
        <v>19.5</v>
      </c>
      <c r="D12" s="174"/>
      <c r="E12" s="189"/>
      <c r="F12" s="83">
        <v>0.19500000000000001</v>
      </c>
      <c r="G12" s="13"/>
      <c r="H12" s="8"/>
      <c r="I12" s="10">
        <f>(I10*F12)</f>
        <v>7265621.6100000003</v>
      </c>
      <c r="J12" s="8"/>
      <c r="K12" s="10"/>
      <c r="L12" s="100"/>
      <c r="Q12" s="11"/>
      <c r="R12" s="18"/>
    </row>
    <row r="13" spans="2:18" ht="15.75" x14ac:dyDescent="0.25">
      <c r="B13" s="182" t="s">
        <v>4</v>
      </c>
      <c r="C13" s="182"/>
      <c r="D13" s="8"/>
      <c r="E13" s="8"/>
      <c r="F13" s="8"/>
      <c r="G13" s="8"/>
      <c r="H13" s="8"/>
      <c r="I13" s="5"/>
      <c r="J13" s="96"/>
      <c r="K13" s="96"/>
      <c r="L13" s="100"/>
      <c r="Q13" s="11"/>
      <c r="R13" s="20"/>
    </row>
    <row r="14" spans="2:18" ht="15.75" x14ac:dyDescent="0.25">
      <c r="B14" s="5"/>
      <c r="C14" s="5"/>
      <c r="D14" s="8"/>
      <c r="E14" s="8"/>
      <c r="F14" s="8"/>
      <c r="G14" s="8"/>
      <c r="H14" s="8"/>
      <c r="I14" s="5"/>
      <c r="J14" s="5"/>
      <c r="K14" s="96"/>
      <c r="L14" s="100"/>
      <c r="Q14" s="11"/>
      <c r="R14" s="11"/>
    </row>
    <row r="15" spans="2:18" ht="15.75" x14ac:dyDescent="0.25">
      <c r="B15" s="192" t="s">
        <v>5</v>
      </c>
      <c r="C15" s="192"/>
      <c r="D15" s="8"/>
      <c r="E15" s="8"/>
      <c r="F15" s="8"/>
      <c r="G15" s="8"/>
      <c r="H15" s="8"/>
      <c r="I15" s="5"/>
      <c r="J15" s="5"/>
      <c r="K15" s="96"/>
      <c r="L15" s="100"/>
      <c r="Q15" s="11"/>
      <c r="R15" s="11"/>
    </row>
    <row r="16" spans="2:18" ht="15.75" x14ac:dyDescent="0.25">
      <c r="B16" s="184" t="s">
        <v>13</v>
      </c>
      <c r="C16" s="184"/>
      <c r="D16" s="184"/>
      <c r="E16" s="174">
        <v>458000</v>
      </c>
      <c r="F16" s="174"/>
      <c r="G16" s="23">
        <v>0.45</v>
      </c>
      <c r="H16" s="2"/>
      <c r="I16" s="8">
        <f>(E16*G16)</f>
        <v>206100</v>
      </c>
      <c r="J16" s="5"/>
      <c r="K16" s="98"/>
      <c r="L16" s="100"/>
      <c r="Q16" s="11"/>
      <c r="R16" s="11"/>
    </row>
    <row r="17" spans="2:18" ht="15.75" x14ac:dyDescent="0.25">
      <c r="B17" s="184" t="s">
        <v>14</v>
      </c>
      <c r="C17" s="184"/>
      <c r="D17" s="184"/>
      <c r="E17" s="174">
        <v>70000</v>
      </c>
      <c r="F17" s="174"/>
      <c r="G17" s="23">
        <v>0.45</v>
      </c>
      <c r="H17" s="14">
        <v>6</v>
      </c>
      <c r="I17" s="8">
        <f>(E17*G17*H17)</f>
        <v>189000</v>
      </c>
      <c r="J17" s="5"/>
      <c r="K17" s="98"/>
      <c r="L17" s="100"/>
      <c r="Q17" s="11"/>
      <c r="R17" s="11"/>
    </row>
    <row r="18" spans="2:18" ht="15.75" x14ac:dyDescent="0.25">
      <c r="B18" s="148"/>
      <c r="C18" s="149"/>
      <c r="D18" s="150"/>
      <c r="E18" s="167">
        <v>70000</v>
      </c>
      <c r="F18" s="168"/>
      <c r="G18" s="23">
        <v>0.7</v>
      </c>
      <c r="H18" s="60">
        <v>4</v>
      </c>
      <c r="I18" s="8">
        <f>(E18*G18*H18)</f>
        <v>196000</v>
      </c>
      <c r="J18" s="5"/>
      <c r="K18" s="98"/>
      <c r="L18" s="100"/>
      <c r="Q18" s="11"/>
      <c r="R18" s="11"/>
    </row>
    <row r="19" spans="2:18" ht="15.75" x14ac:dyDescent="0.25">
      <c r="B19" s="184" t="s">
        <v>15</v>
      </c>
      <c r="C19" s="184"/>
      <c r="D19" s="184"/>
      <c r="E19" s="174">
        <v>60000</v>
      </c>
      <c r="F19" s="174"/>
      <c r="G19" s="24">
        <v>0.45</v>
      </c>
      <c r="H19" s="14">
        <v>7</v>
      </c>
      <c r="I19" s="8">
        <f t="shared" ref="I19" si="0">(E19*G19*H19)</f>
        <v>189000</v>
      </c>
      <c r="J19" s="5"/>
      <c r="K19" s="98"/>
      <c r="L19" s="100"/>
      <c r="Q19" s="11"/>
      <c r="R19" s="11"/>
    </row>
    <row r="20" spans="2:18" ht="15.75" x14ac:dyDescent="0.25">
      <c r="B20" s="184" t="s">
        <v>26</v>
      </c>
      <c r="C20" s="184"/>
      <c r="D20" s="184"/>
      <c r="E20" s="174">
        <v>59000</v>
      </c>
      <c r="F20" s="174"/>
      <c r="G20" s="25" t="s">
        <v>3</v>
      </c>
      <c r="H20" s="14">
        <v>10</v>
      </c>
      <c r="I20" s="8">
        <f>(E20*H20)</f>
        <v>590000</v>
      </c>
      <c r="J20" s="8"/>
      <c r="K20" s="98"/>
      <c r="L20" s="100"/>
      <c r="Q20" s="11"/>
      <c r="R20" s="11"/>
    </row>
    <row r="21" spans="2:18" ht="15.75" x14ac:dyDescent="0.25">
      <c r="B21" s="184" t="s">
        <v>84</v>
      </c>
      <c r="C21" s="184"/>
      <c r="D21" s="184"/>
      <c r="E21" s="174">
        <v>85000</v>
      </c>
      <c r="F21" s="174"/>
      <c r="G21" s="12" t="s">
        <v>3</v>
      </c>
      <c r="H21" s="14">
        <v>10</v>
      </c>
      <c r="I21" s="8">
        <f t="shared" ref="I21:I27" si="1">(E21*H21)</f>
        <v>850000</v>
      </c>
      <c r="J21" s="8"/>
      <c r="K21" s="98"/>
      <c r="L21" s="100"/>
      <c r="Q21" s="11"/>
      <c r="R21" s="11"/>
    </row>
    <row r="22" spans="2:18" ht="15.75" x14ac:dyDescent="0.25">
      <c r="B22" s="184" t="s">
        <v>27</v>
      </c>
      <c r="C22" s="184"/>
      <c r="D22" s="184"/>
      <c r="E22" s="183">
        <v>19000</v>
      </c>
      <c r="F22" s="183"/>
      <c r="G22" s="12" t="s">
        <v>3</v>
      </c>
      <c r="H22" s="14">
        <v>10</v>
      </c>
      <c r="I22" s="8">
        <f t="shared" si="1"/>
        <v>190000</v>
      </c>
      <c r="J22" s="8"/>
      <c r="K22" s="98"/>
      <c r="L22" s="100"/>
      <c r="Q22" s="11"/>
      <c r="R22" s="11"/>
    </row>
    <row r="23" spans="2:18" ht="15.75" x14ac:dyDescent="0.25">
      <c r="B23" s="184" t="s">
        <v>85</v>
      </c>
      <c r="C23" s="184"/>
      <c r="D23" s="184"/>
      <c r="E23" s="174">
        <v>35000</v>
      </c>
      <c r="F23" s="174"/>
      <c r="G23" s="12" t="s">
        <v>3</v>
      </c>
      <c r="H23" s="5">
        <v>10</v>
      </c>
      <c r="I23" s="8">
        <f t="shared" si="1"/>
        <v>350000</v>
      </c>
      <c r="J23" s="8"/>
      <c r="K23" s="98"/>
      <c r="L23" s="100"/>
      <c r="Q23" s="11"/>
      <c r="R23" s="11"/>
    </row>
    <row r="24" spans="2:18" ht="15.75" x14ac:dyDescent="0.25">
      <c r="B24" s="184" t="s">
        <v>39</v>
      </c>
      <c r="C24" s="184"/>
      <c r="D24" s="184"/>
      <c r="E24" s="174">
        <v>15000</v>
      </c>
      <c r="F24" s="174"/>
      <c r="G24" s="12" t="s">
        <v>3</v>
      </c>
      <c r="H24" s="14">
        <v>5</v>
      </c>
      <c r="I24" s="8">
        <f t="shared" si="1"/>
        <v>75000</v>
      </c>
      <c r="J24" s="8"/>
      <c r="K24" s="98"/>
      <c r="L24" s="100"/>
      <c r="Q24" s="11"/>
      <c r="R24" s="11"/>
    </row>
    <row r="25" spans="2:18" ht="15.75" x14ac:dyDescent="0.25">
      <c r="B25" s="184" t="s">
        <v>29</v>
      </c>
      <c r="C25" s="184"/>
      <c r="D25" s="184"/>
      <c r="E25" s="174">
        <v>3000</v>
      </c>
      <c r="F25" s="174"/>
      <c r="G25" s="12" t="s">
        <v>3</v>
      </c>
      <c r="H25" s="14">
        <v>10</v>
      </c>
      <c r="I25" s="8">
        <f t="shared" si="1"/>
        <v>30000</v>
      </c>
      <c r="J25" s="8"/>
      <c r="K25" s="98"/>
      <c r="L25" s="100"/>
      <c r="Q25" s="11"/>
      <c r="R25" s="11"/>
    </row>
    <row r="26" spans="2:18" ht="15.75" x14ac:dyDescent="0.25">
      <c r="B26" s="184" t="s">
        <v>30</v>
      </c>
      <c r="C26" s="184"/>
      <c r="D26" s="184"/>
      <c r="E26" s="174">
        <v>5000</v>
      </c>
      <c r="F26" s="174"/>
      <c r="G26" s="12" t="s">
        <v>3</v>
      </c>
      <c r="H26" s="14">
        <v>3</v>
      </c>
      <c r="I26" s="8">
        <f t="shared" si="1"/>
        <v>15000</v>
      </c>
      <c r="J26" s="8"/>
      <c r="K26" s="98"/>
      <c r="L26" s="100"/>
      <c r="Q26" s="11"/>
      <c r="R26" s="11"/>
    </row>
    <row r="27" spans="2:18" ht="15.75" x14ac:dyDescent="0.25">
      <c r="B27" s="184" t="s">
        <v>32</v>
      </c>
      <c r="C27" s="184"/>
      <c r="D27" s="184"/>
      <c r="E27" s="174">
        <v>22000</v>
      </c>
      <c r="F27" s="174"/>
      <c r="G27" s="12" t="s">
        <v>3</v>
      </c>
      <c r="H27" s="14">
        <v>10</v>
      </c>
      <c r="I27" s="8">
        <f t="shared" si="1"/>
        <v>220000</v>
      </c>
      <c r="J27" s="8"/>
      <c r="K27" s="98"/>
      <c r="L27" s="100"/>
      <c r="Q27" s="11"/>
      <c r="R27" s="11"/>
    </row>
    <row r="28" spans="2:18" ht="15.75" x14ac:dyDescent="0.25">
      <c r="B28" s="184" t="s">
        <v>38</v>
      </c>
      <c r="C28" s="184"/>
      <c r="D28" s="184"/>
      <c r="E28" s="57">
        <v>8000</v>
      </c>
      <c r="F28" s="57">
        <v>22000</v>
      </c>
      <c r="G28" s="12" t="s">
        <v>3</v>
      </c>
      <c r="H28" s="14">
        <v>10</v>
      </c>
      <c r="I28" s="8">
        <f>(F28*H28)</f>
        <v>220000</v>
      </c>
      <c r="J28" s="8"/>
      <c r="K28" s="98"/>
      <c r="L28" s="100"/>
      <c r="Q28" s="11"/>
      <c r="R28" s="18"/>
    </row>
    <row r="29" spans="2:18" ht="15.75" x14ac:dyDescent="0.25">
      <c r="B29" s="186" t="s">
        <v>31</v>
      </c>
      <c r="C29" s="187"/>
      <c r="D29" s="187"/>
      <c r="E29" s="8">
        <v>6000</v>
      </c>
      <c r="F29" s="108"/>
      <c r="G29" s="5"/>
      <c r="H29" s="5"/>
      <c r="I29" s="5"/>
      <c r="J29" s="5"/>
      <c r="K29" s="96"/>
      <c r="L29" s="100"/>
      <c r="Q29" s="11"/>
      <c r="R29" s="11"/>
    </row>
    <row r="30" spans="2:18" ht="21" customHeight="1" x14ac:dyDescent="0.25">
      <c r="B30" s="186" t="s">
        <v>33</v>
      </c>
      <c r="C30" s="188"/>
      <c r="D30" s="188"/>
      <c r="E30" s="8">
        <v>5000</v>
      </c>
      <c r="F30" s="108"/>
      <c r="G30" s="5"/>
      <c r="H30" s="5"/>
      <c r="I30" s="5"/>
      <c r="J30" s="5"/>
      <c r="K30" s="96"/>
      <c r="L30" s="100"/>
      <c r="Q30" s="11"/>
      <c r="R30" s="11"/>
    </row>
    <row r="31" spans="2:18" ht="18" customHeight="1" x14ac:dyDescent="0.25">
      <c r="B31" s="189" t="s">
        <v>34</v>
      </c>
      <c r="C31" s="189"/>
      <c r="D31" s="189"/>
      <c r="E31" s="57">
        <v>1000</v>
      </c>
      <c r="F31" s="107"/>
      <c r="G31" s="26"/>
      <c r="H31" s="27"/>
      <c r="I31" s="110"/>
      <c r="J31" s="27"/>
      <c r="K31" s="111"/>
      <c r="L31" s="103"/>
      <c r="Q31" s="21"/>
      <c r="R31" s="21"/>
    </row>
    <row r="32" spans="2:18" ht="23.25" customHeight="1" x14ac:dyDescent="0.25">
      <c r="B32" s="189" t="s">
        <v>35</v>
      </c>
      <c r="C32" s="177"/>
      <c r="D32" s="177"/>
      <c r="E32" s="57">
        <v>2000</v>
      </c>
      <c r="F32" s="107"/>
      <c r="G32" s="27"/>
      <c r="H32" s="28"/>
      <c r="I32" s="27"/>
      <c r="J32" s="27"/>
      <c r="K32" s="99"/>
      <c r="L32" s="103"/>
      <c r="Q32" s="21"/>
      <c r="R32" s="21"/>
    </row>
    <row r="33" spans="2:18" ht="21.75" customHeight="1" x14ac:dyDescent="0.25">
      <c r="B33" s="182" t="s">
        <v>47</v>
      </c>
      <c r="C33" s="182"/>
      <c r="D33" s="182"/>
      <c r="E33" s="108"/>
      <c r="F33" s="108"/>
      <c r="G33" s="5"/>
      <c r="H33" s="5"/>
      <c r="I33" s="10">
        <f>(I16+I17+I18+I19+I20+I21+I22+I23+I24+I25+I26+I27+I28)</f>
        <v>3320100</v>
      </c>
      <c r="J33" s="8"/>
      <c r="K33" s="112"/>
      <c r="L33" s="100"/>
      <c r="Q33" s="21"/>
      <c r="R33" s="21"/>
    </row>
    <row r="34" spans="2:18" ht="24" customHeight="1" x14ac:dyDescent="0.3">
      <c r="B34" s="152" t="s">
        <v>22</v>
      </c>
      <c r="C34" s="152"/>
      <c r="D34" s="152"/>
      <c r="E34" s="113"/>
      <c r="F34" s="113"/>
      <c r="G34" s="95"/>
      <c r="H34" s="95"/>
      <c r="I34" s="114">
        <f>(I10+I12+I33)</f>
        <v>47845319.609999999</v>
      </c>
      <c r="J34" s="114"/>
      <c r="K34" s="115"/>
      <c r="L34" s="100"/>
      <c r="Q34" s="21"/>
      <c r="R34" s="21"/>
    </row>
    <row r="35" spans="2:18" ht="15.75" x14ac:dyDescent="0.25">
      <c r="B35" s="185"/>
      <c r="C35" s="185"/>
      <c r="D35" s="185"/>
      <c r="E35" s="109"/>
      <c r="F35" s="109"/>
      <c r="G35" s="11"/>
      <c r="H35" s="11"/>
      <c r="I35" s="139"/>
      <c r="J35" s="11"/>
      <c r="K35" s="11"/>
      <c r="L35" s="100"/>
      <c r="Q35" s="11"/>
      <c r="R35" s="20"/>
    </row>
    <row r="36" spans="2:18" ht="15.75" x14ac:dyDescent="0.25">
      <c r="B36" s="11"/>
      <c r="C36" s="11"/>
      <c r="D36" s="11"/>
      <c r="E36" s="109"/>
      <c r="F36" s="109"/>
      <c r="G36" s="11"/>
      <c r="H36" s="11"/>
      <c r="I36" s="7"/>
      <c r="J36" s="11"/>
      <c r="K36" s="11"/>
      <c r="L36" s="100"/>
      <c r="Q36" s="11"/>
      <c r="R36" s="11"/>
    </row>
    <row r="37" spans="2:18" ht="15.75" x14ac:dyDescent="0.25">
      <c r="I37" s="1"/>
      <c r="Q37" s="11"/>
      <c r="R37" s="11"/>
    </row>
    <row r="38" spans="2:18" ht="15.75" x14ac:dyDescent="0.25">
      <c r="I38" s="1"/>
      <c r="Q38" s="11"/>
      <c r="R38" s="11"/>
    </row>
    <row r="39" spans="2:18" ht="15.75" x14ac:dyDescent="0.25">
      <c r="I39" s="1"/>
      <c r="Q39" s="11"/>
      <c r="R39" s="11"/>
    </row>
    <row r="40" spans="2:18" ht="15.75" x14ac:dyDescent="0.25">
      <c r="I40" s="1"/>
      <c r="Q40" s="11"/>
      <c r="R40" s="11"/>
    </row>
    <row r="41" spans="2:18" ht="15.75" x14ac:dyDescent="0.25">
      <c r="I41" s="1"/>
      <c r="Q41" s="11"/>
      <c r="R41" s="11"/>
    </row>
    <row r="42" spans="2:18" ht="15.75" x14ac:dyDescent="0.25">
      <c r="I42" s="1"/>
      <c r="Q42" s="11"/>
      <c r="R42" s="11"/>
    </row>
    <row r="43" spans="2:18" ht="15.75" x14ac:dyDescent="0.25">
      <c r="I43" s="1"/>
      <c r="Q43" s="11"/>
      <c r="R43" s="11"/>
    </row>
    <row r="44" spans="2:18" ht="15.75" x14ac:dyDescent="0.25">
      <c r="I44" s="1"/>
      <c r="Q44" s="11"/>
      <c r="R44" s="11"/>
    </row>
    <row r="45" spans="2:18" ht="15.75" x14ac:dyDescent="0.25">
      <c r="I45" s="1"/>
      <c r="Q45" s="11"/>
      <c r="R45" s="11"/>
    </row>
    <row r="46" spans="2:18" ht="15.75" x14ac:dyDescent="0.25">
      <c r="I46" s="1"/>
      <c r="Q46" s="11"/>
      <c r="R46" s="11"/>
    </row>
    <row r="47" spans="2:18" x14ac:dyDescent="0.25">
      <c r="I47" s="1"/>
    </row>
    <row r="48" spans="2:18" x14ac:dyDescent="0.25">
      <c r="I48" s="1"/>
    </row>
    <row r="49" spans="9:9" x14ac:dyDescent="0.25">
      <c r="I49" s="1"/>
    </row>
    <row r="50" spans="9:9" x14ac:dyDescent="0.25">
      <c r="I50" s="1"/>
    </row>
    <row r="51" spans="9:9" x14ac:dyDescent="0.25">
      <c r="I51" s="1"/>
    </row>
    <row r="52" spans="9:9" x14ac:dyDescent="0.25">
      <c r="I52" s="1"/>
    </row>
    <row r="53" spans="9:9" x14ac:dyDescent="0.25">
      <c r="I53" s="1"/>
    </row>
    <row r="54" spans="9:9" x14ac:dyDescent="0.25">
      <c r="I54" s="1"/>
    </row>
    <row r="55" spans="9:9" x14ac:dyDescent="0.25">
      <c r="I55" s="1"/>
    </row>
    <row r="56" spans="9:9" x14ac:dyDescent="0.25">
      <c r="I56" s="1"/>
    </row>
    <row r="57" spans="9:9" x14ac:dyDescent="0.25">
      <c r="I57" s="1"/>
    </row>
    <row r="58" spans="9:9" x14ac:dyDescent="0.25">
      <c r="I58" s="1"/>
    </row>
    <row r="59" spans="9:9" x14ac:dyDescent="0.25">
      <c r="I59" s="1"/>
    </row>
    <row r="60" spans="9:9" x14ac:dyDescent="0.25">
      <c r="I60" s="1"/>
    </row>
    <row r="61" spans="9:9" x14ac:dyDescent="0.25">
      <c r="I61" s="1"/>
    </row>
    <row r="62" spans="9:9" x14ac:dyDescent="0.25">
      <c r="I62" s="1"/>
    </row>
    <row r="63" spans="9:9" x14ac:dyDescent="0.25">
      <c r="I63" s="1"/>
    </row>
    <row r="64" spans="9:9" x14ac:dyDescent="0.25">
      <c r="I64" s="1"/>
    </row>
    <row r="65" spans="9:9" x14ac:dyDescent="0.25">
      <c r="I65" s="1"/>
    </row>
    <row r="66" spans="9:9" x14ac:dyDescent="0.25">
      <c r="I66" s="1"/>
    </row>
    <row r="67" spans="9:9" x14ac:dyDescent="0.25">
      <c r="I67" s="1"/>
    </row>
    <row r="68" spans="9:9" x14ac:dyDescent="0.25">
      <c r="I68" s="1"/>
    </row>
    <row r="69" spans="9:9" x14ac:dyDescent="0.25">
      <c r="I69" s="1"/>
    </row>
    <row r="70" spans="9:9" x14ac:dyDescent="0.25">
      <c r="I70" s="1"/>
    </row>
    <row r="71" spans="9:9" x14ac:dyDescent="0.25">
      <c r="I71" s="1"/>
    </row>
    <row r="72" spans="9:9" x14ac:dyDescent="0.25">
      <c r="I72" s="1"/>
    </row>
    <row r="73" spans="9:9" x14ac:dyDescent="0.25">
      <c r="I73" s="1"/>
    </row>
    <row r="74" spans="9:9" x14ac:dyDescent="0.25">
      <c r="I74" s="1"/>
    </row>
    <row r="75" spans="9:9" x14ac:dyDescent="0.25">
      <c r="I75" s="1"/>
    </row>
    <row r="76" spans="9:9" x14ac:dyDescent="0.25">
      <c r="I76" s="1"/>
    </row>
    <row r="77" spans="9:9" x14ac:dyDescent="0.25">
      <c r="I77" s="1"/>
    </row>
    <row r="78" spans="9:9" x14ac:dyDescent="0.25">
      <c r="I78" s="1"/>
    </row>
    <row r="79" spans="9:9" x14ac:dyDescent="0.25">
      <c r="I79" s="1"/>
    </row>
    <row r="80" spans="9:9" x14ac:dyDescent="0.25">
      <c r="I80" s="1"/>
    </row>
    <row r="81" spans="9:9" x14ac:dyDescent="0.25">
      <c r="I81" s="1"/>
    </row>
    <row r="82" spans="9:9" x14ac:dyDescent="0.25">
      <c r="I82" s="1"/>
    </row>
    <row r="83" spans="9:9" x14ac:dyDescent="0.25">
      <c r="I83" s="1"/>
    </row>
    <row r="84" spans="9:9" x14ac:dyDescent="0.25">
      <c r="I84" s="1"/>
    </row>
    <row r="85" spans="9:9" x14ac:dyDescent="0.25">
      <c r="I85" s="1"/>
    </row>
    <row r="86" spans="9:9" x14ac:dyDescent="0.25">
      <c r="I86" s="1"/>
    </row>
    <row r="87" spans="9:9" x14ac:dyDescent="0.25">
      <c r="I87" s="1"/>
    </row>
    <row r="88" spans="9:9" x14ac:dyDescent="0.25">
      <c r="I88" s="1"/>
    </row>
    <row r="89" spans="9:9" x14ac:dyDescent="0.25">
      <c r="I89" s="1"/>
    </row>
    <row r="90" spans="9:9" x14ac:dyDescent="0.25">
      <c r="I90" s="1"/>
    </row>
    <row r="91" spans="9:9" x14ac:dyDescent="0.25">
      <c r="I91" s="1"/>
    </row>
    <row r="92" spans="9:9" x14ac:dyDescent="0.25">
      <c r="I92" s="1"/>
    </row>
    <row r="93" spans="9:9" x14ac:dyDescent="0.25">
      <c r="I93" s="1"/>
    </row>
    <row r="94" spans="9:9" x14ac:dyDescent="0.25">
      <c r="I94" s="1"/>
    </row>
    <row r="95" spans="9:9" x14ac:dyDescent="0.25">
      <c r="I95" s="1"/>
    </row>
    <row r="96" spans="9:9" x14ac:dyDescent="0.25">
      <c r="I96" s="1"/>
    </row>
    <row r="97" spans="9:9" x14ac:dyDescent="0.25">
      <c r="I97" s="1"/>
    </row>
    <row r="98" spans="9:9" x14ac:dyDescent="0.25">
      <c r="I98" s="1"/>
    </row>
    <row r="99" spans="9:9" x14ac:dyDescent="0.25">
      <c r="I99" s="1"/>
    </row>
    <row r="100" spans="9:9" x14ac:dyDescent="0.25">
      <c r="I100" s="1"/>
    </row>
    <row r="101" spans="9:9" x14ac:dyDescent="0.25">
      <c r="I101" s="1"/>
    </row>
    <row r="102" spans="9:9" x14ac:dyDescent="0.25">
      <c r="I102" s="1"/>
    </row>
    <row r="103" spans="9:9" x14ac:dyDescent="0.25">
      <c r="I103" s="1"/>
    </row>
    <row r="104" spans="9:9" x14ac:dyDescent="0.25">
      <c r="I104" s="1"/>
    </row>
    <row r="105" spans="9:9" x14ac:dyDescent="0.25">
      <c r="I105" s="1"/>
    </row>
    <row r="106" spans="9:9" x14ac:dyDescent="0.25">
      <c r="I106" s="1"/>
    </row>
    <row r="107" spans="9:9" x14ac:dyDescent="0.25">
      <c r="I107" s="1"/>
    </row>
    <row r="108" spans="9:9" x14ac:dyDescent="0.25">
      <c r="I108" s="1"/>
    </row>
    <row r="109" spans="9:9" x14ac:dyDescent="0.25">
      <c r="I109" s="1"/>
    </row>
    <row r="110" spans="9:9" x14ac:dyDescent="0.25">
      <c r="I110" s="1"/>
    </row>
    <row r="111" spans="9:9" x14ac:dyDescent="0.25">
      <c r="I111" s="1"/>
    </row>
    <row r="112" spans="9:9" x14ac:dyDescent="0.25">
      <c r="I112" s="1"/>
    </row>
    <row r="113" spans="9:9" x14ac:dyDescent="0.25">
      <c r="I113" s="1"/>
    </row>
    <row r="114" spans="9:9" x14ac:dyDescent="0.25">
      <c r="I114" s="1"/>
    </row>
    <row r="115" spans="9:9" x14ac:dyDescent="0.25">
      <c r="I115" s="1"/>
    </row>
    <row r="116" spans="9:9" x14ac:dyDescent="0.25">
      <c r="I116" s="1"/>
    </row>
    <row r="117" spans="9:9" x14ac:dyDescent="0.25">
      <c r="I117" s="1"/>
    </row>
    <row r="118" spans="9:9" x14ac:dyDescent="0.25">
      <c r="I118" s="1"/>
    </row>
    <row r="119" spans="9:9" x14ac:dyDescent="0.25">
      <c r="I119" s="1"/>
    </row>
    <row r="120" spans="9:9" x14ac:dyDescent="0.25">
      <c r="I120" s="1"/>
    </row>
    <row r="121" spans="9:9" x14ac:dyDescent="0.25">
      <c r="I121" s="1"/>
    </row>
    <row r="122" spans="9:9" x14ac:dyDescent="0.25">
      <c r="I122" s="1"/>
    </row>
    <row r="123" spans="9:9" x14ac:dyDescent="0.25">
      <c r="I123" s="1"/>
    </row>
    <row r="124" spans="9:9" x14ac:dyDescent="0.25">
      <c r="I124" s="1"/>
    </row>
    <row r="125" spans="9:9" x14ac:dyDescent="0.25">
      <c r="I125" s="1"/>
    </row>
    <row r="126" spans="9:9" x14ac:dyDescent="0.25">
      <c r="I126" s="1"/>
    </row>
    <row r="127" spans="9:9" x14ac:dyDescent="0.25">
      <c r="I127" s="1"/>
    </row>
    <row r="128" spans="9:9" x14ac:dyDescent="0.25">
      <c r="I128" s="1"/>
    </row>
    <row r="129" spans="9:9" x14ac:dyDescent="0.25">
      <c r="I129" s="1"/>
    </row>
    <row r="130" spans="9:9" x14ac:dyDescent="0.25">
      <c r="I130" s="1"/>
    </row>
    <row r="131" spans="9:9" x14ac:dyDescent="0.25">
      <c r="I131" s="1"/>
    </row>
    <row r="132" spans="9:9" x14ac:dyDescent="0.25">
      <c r="I132" s="1"/>
    </row>
    <row r="133" spans="9:9" x14ac:dyDescent="0.25">
      <c r="I133" s="1"/>
    </row>
    <row r="134" spans="9:9" x14ac:dyDescent="0.25">
      <c r="I134" s="1"/>
    </row>
    <row r="135" spans="9:9" x14ac:dyDescent="0.25">
      <c r="I135" s="1"/>
    </row>
    <row r="136" spans="9:9" x14ac:dyDescent="0.25">
      <c r="I136" s="1"/>
    </row>
    <row r="137" spans="9:9" x14ac:dyDescent="0.25">
      <c r="I137" s="1"/>
    </row>
    <row r="138" spans="9:9" x14ac:dyDescent="0.25">
      <c r="I138" s="1"/>
    </row>
    <row r="139" spans="9:9" x14ac:dyDescent="0.25">
      <c r="I139" s="1"/>
    </row>
    <row r="140" spans="9:9" x14ac:dyDescent="0.25">
      <c r="I140" s="1"/>
    </row>
    <row r="141" spans="9:9" x14ac:dyDescent="0.25">
      <c r="I141" s="1"/>
    </row>
    <row r="142" spans="9:9" x14ac:dyDescent="0.25">
      <c r="I142" s="1"/>
    </row>
    <row r="143" spans="9:9" x14ac:dyDescent="0.25">
      <c r="I143" s="1"/>
    </row>
    <row r="144" spans="9:9" x14ac:dyDescent="0.25">
      <c r="I144" s="1"/>
    </row>
    <row r="145" spans="9:9" x14ac:dyDescent="0.25">
      <c r="I145" s="1"/>
    </row>
    <row r="146" spans="9:9" x14ac:dyDescent="0.25">
      <c r="I146" s="1"/>
    </row>
    <row r="147" spans="9:9" x14ac:dyDescent="0.25">
      <c r="I147" s="1"/>
    </row>
    <row r="148" spans="9:9" x14ac:dyDescent="0.25">
      <c r="I148" s="1"/>
    </row>
    <row r="149" spans="9:9" x14ac:dyDescent="0.25">
      <c r="I149" s="1"/>
    </row>
    <row r="150" spans="9:9" x14ac:dyDescent="0.25">
      <c r="I150" s="1"/>
    </row>
    <row r="151" spans="9:9" x14ac:dyDescent="0.25">
      <c r="I151" s="1"/>
    </row>
    <row r="152" spans="9:9" x14ac:dyDescent="0.25">
      <c r="I152" s="1"/>
    </row>
    <row r="153" spans="9:9" x14ac:dyDescent="0.25">
      <c r="I153" s="1"/>
    </row>
    <row r="154" spans="9:9" x14ac:dyDescent="0.25">
      <c r="I154" s="1"/>
    </row>
    <row r="155" spans="9:9" x14ac:dyDescent="0.25">
      <c r="I155" s="1"/>
    </row>
    <row r="156" spans="9:9" x14ac:dyDescent="0.25">
      <c r="I156" s="1"/>
    </row>
    <row r="157" spans="9:9" x14ac:dyDescent="0.25">
      <c r="I157" s="1"/>
    </row>
    <row r="158" spans="9:9" x14ac:dyDescent="0.25">
      <c r="I158" s="1"/>
    </row>
    <row r="159" spans="9:9" x14ac:dyDescent="0.25">
      <c r="I159" s="1"/>
    </row>
    <row r="160" spans="9:9" x14ac:dyDescent="0.25">
      <c r="I160" s="1"/>
    </row>
    <row r="161" spans="9:9" x14ac:dyDescent="0.25">
      <c r="I161" s="1"/>
    </row>
    <row r="162" spans="9:9" x14ac:dyDescent="0.25">
      <c r="I162" s="1"/>
    </row>
    <row r="163" spans="9:9" x14ac:dyDescent="0.25">
      <c r="I163" s="1"/>
    </row>
    <row r="164" spans="9:9" x14ac:dyDescent="0.25">
      <c r="I164" s="1"/>
    </row>
    <row r="165" spans="9:9" x14ac:dyDescent="0.25">
      <c r="I165" s="1"/>
    </row>
    <row r="166" spans="9:9" x14ac:dyDescent="0.25">
      <c r="I166" s="1"/>
    </row>
    <row r="167" spans="9:9" x14ac:dyDescent="0.25">
      <c r="I167" s="1"/>
    </row>
    <row r="168" spans="9:9" x14ac:dyDescent="0.25">
      <c r="I168" s="1"/>
    </row>
    <row r="169" spans="9:9" x14ac:dyDescent="0.25">
      <c r="I169" s="1"/>
    </row>
    <row r="170" spans="9:9" x14ac:dyDescent="0.25">
      <c r="I170" s="1"/>
    </row>
    <row r="171" spans="9:9" x14ac:dyDescent="0.25">
      <c r="I171" s="1"/>
    </row>
    <row r="172" spans="9:9" x14ac:dyDescent="0.25">
      <c r="I172" s="1"/>
    </row>
    <row r="173" spans="9:9" x14ac:dyDescent="0.25">
      <c r="I173" s="1"/>
    </row>
    <row r="174" spans="9:9" x14ac:dyDescent="0.25">
      <c r="I174" s="1"/>
    </row>
    <row r="175" spans="9:9" x14ac:dyDescent="0.25">
      <c r="I175" s="1"/>
    </row>
    <row r="176" spans="9:9" x14ac:dyDescent="0.25">
      <c r="I176" s="1"/>
    </row>
    <row r="177" spans="9:9" x14ac:dyDescent="0.25">
      <c r="I177" s="1"/>
    </row>
    <row r="178" spans="9:9" x14ac:dyDescent="0.25">
      <c r="I178" s="1"/>
    </row>
    <row r="179" spans="9:9" x14ac:dyDescent="0.25">
      <c r="I179" s="1"/>
    </row>
    <row r="180" spans="9:9" x14ac:dyDescent="0.25">
      <c r="I180" s="1"/>
    </row>
    <row r="181" spans="9:9" x14ac:dyDescent="0.25">
      <c r="I181" s="1"/>
    </row>
    <row r="182" spans="9:9" x14ac:dyDescent="0.25">
      <c r="I182" s="1"/>
    </row>
    <row r="183" spans="9:9" x14ac:dyDescent="0.25">
      <c r="I183" s="1"/>
    </row>
    <row r="184" spans="9:9" x14ac:dyDescent="0.25">
      <c r="I184" s="1"/>
    </row>
    <row r="185" spans="9:9" x14ac:dyDescent="0.25">
      <c r="I185" s="1"/>
    </row>
    <row r="186" spans="9:9" x14ac:dyDescent="0.25">
      <c r="I186" s="1"/>
    </row>
    <row r="187" spans="9:9" x14ac:dyDescent="0.25">
      <c r="I187" s="1"/>
    </row>
    <row r="188" spans="9:9" x14ac:dyDescent="0.25">
      <c r="I188" s="1"/>
    </row>
    <row r="189" spans="9:9" x14ac:dyDescent="0.25">
      <c r="I189" s="1"/>
    </row>
    <row r="190" spans="9:9" x14ac:dyDescent="0.25">
      <c r="I190" s="1"/>
    </row>
    <row r="191" spans="9:9" x14ac:dyDescent="0.25">
      <c r="I191" s="1"/>
    </row>
    <row r="192" spans="9:9" x14ac:dyDescent="0.25">
      <c r="I192" s="1"/>
    </row>
    <row r="193" spans="9:9" x14ac:dyDescent="0.25">
      <c r="I193" s="1"/>
    </row>
    <row r="194" spans="9:9" x14ac:dyDescent="0.25">
      <c r="I194" s="1"/>
    </row>
    <row r="195" spans="9:9" x14ac:dyDescent="0.25">
      <c r="I195" s="1"/>
    </row>
    <row r="196" spans="9:9" x14ac:dyDescent="0.25">
      <c r="I196" s="1"/>
    </row>
    <row r="197" spans="9:9" x14ac:dyDescent="0.25">
      <c r="I197" s="1"/>
    </row>
    <row r="198" spans="9:9" x14ac:dyDescent="0.25">
      <c r="I198" s="1"/>
    </row>
    <row r="199" spans="9:9" x14ac:dyDescent="0.25">
      <c r="I199" s="1"/>
    </row>
    <row r="200" spans="9:9" x14ac:dyDescent="0.25">
      <c r="I200" s="1"/>
    </row>
    <row r="201" spans="9:9" x14ac:dyDescent="0.25">
      <c r="I201" s="1"/>
    </row>
    <row r="202" spans="9:9" x14ac:dyDescent="0.25">
      <c r="I202" s="1"/>
    </row>
    <row r="203" spans="9:9" x14ac:dyDescent="0.25">
      <c r="I203" s="1"/>
    </row>
    <row r="204" spans="9:9" x14ac:dyDescent="0.25">
      <c r="I204" s="1"/>
    </row>
    <row r="205" spans="9:9" x14ac:dyDescent="0.25">
      <c r="I205" s="1"/>
    </row>
    <row r="206" spans="9:9" x14ac:dyDescent="0.25">
      <c r="I206" s="1"/>
    </row>
    <row r="207" spans="9:9" x14ac:dyDescent="0.25">
      <c r="I207" s="1"/>
    </row>
    <row r="208" spans="9:9" x14ac:dyDescent="0.25">
      <c r="I208" s="1"/>
    </row>
    <row r="209" spans="9:9" x14ac:dyDescent="0.25">
      <c r="I209" s="1"/>
    </row>
    <row r="210" spans="9:9" x14ac:dyDescent="0.25">
      <c r="I210" s="1"/>
    </row>
    <row r="211" spans="9:9" x14ac:dyDescent="0.25">
      <c r="I211" s="1"/>
    </row>
    <row r="212" spans="9:9" x14ac:dyDescent="0.25">
      <c r="I212" s="1"/>
    </row>
    <row r="213" spans="9:9" x14ac:dyDescent="0.25">
      <c r="I213" s="1"/>
    </row>
    <row r="214" spans="9:9" x14ac:dyDescent="0.25">
      <c r="I214" s="1"/>
    </row>
    <row r="215" spans="9:9" x14ac:dyDescent="0.25">
      <c r="I215" s="1"/>
    </row>
    <row r="216" spans="9:9" x14ac:dyDescent="0.25">
      <c r="I216" s="1"/>
    </row>
    <row r="217" spans="9:9" x14ac:dyDescent="0.25">
      <c r="I217" s="1"/>
    </row>
    <row r="218" spans="9:9" x14ac:dyDescent="0.25">
      <c r="I218" s="1"/>
    </row>
    <row r="219" spans="9:9" x14ac:dyDescent="0.25">
      <c r="I219" s="1"/>
    </row>
    <row r="220" spans="9:9" x14ac:dyDescent="0.25">
      <c r="I220" s="1"/>
    </row>
    <row r="221" spans="9:9" x14ac:dyDescent="0.25">
      <c r="I221" s="1"/>
    </row>
    <row r="222" spans="9:9" x14ac:dyDescent="0.25">
      <c r="I222" s="1"/>
    </row>
    <row r="223" spans="9:9" x14ac:dyDescent="0.25">
      <c r="I223" s="1"/>
    </row>
    <row r="224" spans="9:9" x14ac:dyDescent="0.25">
      <c r="I224" s="1"/>
    </row>
    <row r="225" spans="9:9" x14ac:dyDescent="0.25">
      <c r="I225" s="1"/>
    </row>
    <row r="226" spans="9:9" x14ac:dyDescent="0.25">
      <c r="I226" s="1"/>
    </row>
    <row r="227" spans="9:9" x14ac:dyDescent="0.25">
      <c r="I227" s="1"/>
    </row>
    <row r="228" spans="9:9" x14ac:dyDescent="0.25">
      <c r="I228" s="1"/>
    </row>
    <row r="229" spans="9:9" x14ac:dyDescent="0.25">
      <c r="I229" s="1"/>
    </row>
    <row r="230" spans="9:9" x14ac:dyDescent="0.25">
      <c r="I230" s="1"/>
    </row>
    <row r="231" spans="9:9" x14ac:dyDescent="0.25">
      <c r="I231" s="1"/>
    </row>
    <row r="232" spans="9:9" x14ac:dyDescent="0.25">
      <c r="I232" s="1"/>
    </row>
    <row r="233" spans="9:9" x14ac:dyDescent="0.25">
      <c r="I233" s="1"/>
    </row>
    <row r="234" spans="9:9" x14ac:dyDescent="0.25">
      <c r="I234" s="1"/>
    </row>
    <row r="235" spans="9:9" x14ac:dyDescent="0.25">
      <c r="I235" s="1"/>
    </row>
    <row r="236" spans="9:9" x14ac:dyDescent="0.25">
      <c r="I236" s="1"/>
    </row>
    <row r="237" spans="9:9" x14ac:dyDescent="0.25">
      <c r="I237" s="1"/>
    </row>
    <row r="238" spans="9:9" x14ac:dyDescent="0.25">
      <c r="I238" s="1"/>
    </row>
    <row r="239" spans="9:9" x14ac:dyDescent="0.25">
      <c r="I239" s="1"/>
    </row>
    <row r="240" spans="9:9" x14ac:dyDescent="0.25">
      <c r="I240" s="1"/>
    </row>
    <row r="241" spans="9:9" x14ac:dyDescent="0.25">
      <c r="I241" s="1"/>
    </row>
    <row r="242" spans="9:9" x14ac:dyDescent="0.25">
      <c r="I242" s="1"/>
    </row>
    <row r="243" spans="9:9" x14ac:dyDescent="0.25">
      <c r="I243" s="1"/>
    </row>
    <row r="244" spans="9:9" x14ac:dyDescent="0.25">
      <c r="I244" s="1"/>
    </row>
    <row r="245" spans="9:9" x14ac:dyDescent="0.25">
      <c r="I245" s="1"/>
    </row>
    <row r="246" spans="9:9" x14ac:dyDescent="0.25">
      <c r="I246" s="1"/>
    </row>
    <row r="247" spans="9:9" x14ac:dyDescent="0.25">
      <c r="I247" s="1"/>
    </row>
    <row r="248" spans="9:9" x14ac:dyDescent="0.25">
      <c r="I248" s="1"/>
    </row>
    <row r="249" spans="9:9" x14ac:dyDescent="0.25">
      <c r="I249" s="1"/>
    </row>
    <row r="250" spans="9:9" x14ac:dyDescent="0.25">
      <c r="I250" s="1"/>
    </row>
    <row r="251" spans="9:9" x14ac:dyDescent="0.25">
      <c r="I251" s="1"/>
    </row>
    <row r="252" spans="9:9" x14ac:dyDescent="0.25">
      <c r="I252" s="1"/>
    </row>
    <row r="253" spans="9:9" x14ac:dyDescent="0.25">
      <c r="I253" s="1"/>
    </row>
    <row r="254" spans="9:9" x14ac:dyDescent="0.25">
      <c r="I254" s="1"/>
    </row>
    <row r="255" spans="9:9" x14ac:dyDescent="0.25">
      <c r="I255" s="1"/>
    </row>
    <row r="256" spans="9:9" x14ac:dyDescent="0.25">
      <c r="I256" s="1"/>
    </row>
    <row r="257" spans="9:9" x14ac:dyDescent="0.25">
      <c r="I257" s="1"/>
    </row>
    <row r="258" spans="9:9" x14ac:dyDescent="0.25">
      <c r="I258" s="1"/>
    </row>
    <row r="259" spans="9:9" x14ac:dyDescent="0.25">
      <c r="I259" s="1"/>
    </row>
    <row r="260" spans="9:9" x14ac:dyDescent="0.25">
      <c r="I260" s="1"/>
    </row>
    <row r="261" spans="9:9" x14ac:dyDescent="0.25">
      <c r="I261" s="1"/>
    </row>
    <row r="262" spans="9:9" x14ac:dyDescent="0.25">
      <c r="I262" s="1"/>
    </row>
    <row r="263" spans="9:9" x14ac:dyDescent="0.25">
      <c r="I263" s="1"/>
    </row>
    <row r="264" spans="9:9" x14ac:dyDescent="0.25">
      <c r="I264" s="1"/>
    </row>
    <row r="265" spans="9:9" x14ac:dyDescent="0.25">
      <c r="I265" s="1"/>
    </row>
    <row r="266" spans="9:9" x14ac:dyDescent="0.25">
      <c r="I266" s="1"/>
    </row>
    <row r="267" spans="9:9" x14ac:dyDescent="0.25">
      <c r="I267" s="1"/>
    </row>
    <row r="268" spans="9:9" x14ac:dyDescent="0.25">
      <c r="I268" s="1"/>
    </row>
    <row r="269" spans="9:9" x14ac:dyDescent="0.25">
      <c r="I269" s="1"/>
    </row>
    <row r="270" spans="9:9" x14ac:dyDescent="0.25">
      <c r="I270" s="1"/>
    </row>
    <row r="271" spans="9:9" x14ac:dyDescent="0.25">
      <c r="I271" s="1"/>
    </row>
    <row r="272" spans="9:9" x14ac:dyDescent="0.25">
      <c r="I272" s="1"/>
    </row>
    <row r="273" spans="9:9" x14ac:dyDescent="0.25">
      <c r="I273" s="1"/>
    </row>
    <row r="274" spans="9:9" x14ac:dyDescent="0.25">
      <c r="I274" s="1"/>
    </row>
    <row r="275" spans="9:9" x14ac:dyDescent="0.25">
      <c r="I275" s="1"/>
    </row>
    <row r="276" spans="9:9" x14ac:dyDescent="0.25">
      <c r="I276" s="1"/>
    </row>
    <row r="277" spans="9:9" x14ac:dyDescent="0.25">
      <c r="I277" s="1"/>
    </row>
    <row r="278" spans="9:9" x14ac:dyDescent="0.25">
      <c r="I278" s="1"/>
    </row>
    <row r="279" spans="9:9" x14ac:dyDescent="0.25">
      <c r="I279" s="1"/>
    </row>
    <row r="280" spans="9:9" x14ac:dyDescent="0.25">
      <c r="I280" s="1"/>
    </row>
    <row r="281" spans="9:9" x14ac:dyDescent="0.25">
      <c r="I281" s="1"/>
    </row>
    <row r="282" spans="9:9" x14ac:dyDescent="0.25">
      <c r="I282" s="1"/>
    </row>
    <row r="283" spans="9:9" x14ac:dyDescent="0.25">
      <c r="I283" s="1"/>
    </row>
    <row r="284" spans="9:9" x14ac:dyDescent="0.25">
      <c r="I284" s="1"/>
    </row>
    <row r="285" spans="9:9" x14ac:dyDescent="0.25">
      <c r="I285" s="1"/>
    </row>
    <row r="286" spans="9:9" x14ac:dyDescent="0.25">
      <c r="I286" s="1"/>
    </row>
    <row r="287" spans="9:9" x14ac:dyDescent="0.25">
      <c r="I287" s="1"/>
    </row>
    <row r="288" spans="9:9" x14ac:dyDescent="0.25">
      <c r="I288" s="1"/>
    </row>
    <row r="289" spans="9:9" x14ac:dyDescent="0.25">
      <c r="I289" s="1"/>
    </row>
    <row r="290" spans="9:9" x14ac:dyDescent="0.25">
      <c r="I290" s="1"/>
    </row>
    <row r="291" spans="9:9" x14ac:dyDescent="0.25">
      <c r="I291" s="1"/>
    </row>
    <row r="292" spans="9:9" x14ac:dyDescent="0.25">
      <c r="I292" s="1"/>
    </row>
    <row r="293" spans="9:9" x14ac:dyDescent="0.25">
      <c r="I293" s="1"/>
    </row>
    <row r="294" spans="9:9" x14ac:dyDescent="0.25">
      <c r="I294" s="1"/>
    </row>
    <row r="295" spans="9:9" x14ac:dyDescent="0.25">
      <c r="I295" s="1"/>
    </row>
    <row r="296" spans="9:9" x14ac:dyDescent="0.25">
      <c r="I296" s="1"/>
    </row>
    <row r="297" spans="9:9" x14ac:dyDescent="0.25">
      <c r="I297" s="1"/>
    </row>
    <row r="298" spans="9:9" x14ac:dyDescent="0.25">
      <c r="I298" s="1"/>
    </row>
    <row r="299" spans="9:9" x14ac:dyDescent="0.25">
      <c r="I299" s="1"/>
    </row>
    <row r="300" spans="9:9" x14ac:dyDescent="0.25">
      <c r="I300" s="1"/>
    </row>
    <row r="301" spans="9:9" x14ac:dyDescent="0.25">
      <c r="I301" s="1"/>
    </row>
    <row r="302" spans="9:9" x14ac:dyDescent="0.25">
      <c r="I302" s="1"/>
    </row>
    <row r="303" spans="9:9" x14ac:dyDescent="0.25">
      <c r="I303" s="1"/>
    </row>
    <row r="304" spans="9:9" x14ac:dyDescent="0.25">
      <c r="I304" s="1"/>
    </row>
    <row r="305" spans="9:9" x14ac:dyDescent="0.25">
      <c r="I305" s="1"/>
    </row>
    <row r="306" spans="9:9" x14ac:dyDescent="0.25">
      <c r="I306" s="1"/>
    </row>
    <row r="307" spans="9:9" x14ac:dyDescent="0.25">
      <c r="I307" s="1"/>
    </row>
    <row r="308" spans="9:9" x14ac:dyDescent="0.25">
      <c r="I308" s="1"/>
    </row>
    <row r="309" spans="9:9" x14ac:dyDescent="0.25">
      <c r="I309" s="1"/>
    </row>
    <row r="310" spans="9:9" x14ac:dyDescent="0.25">
      <c r="I310" s="1"/>
    </row>
    <row r="311" spans="9:9" x14ac:dyDescent="0.25">
      <c r="I311" s="1"/>
    </row>
    <row r="312" spans="9:9" x14ac:dyDescent="0.25">
      <c r="I312" s="1"/>
    </row>
    <row r="313" spans="9:9" x14ac:dyDescent="0.25">
      <c r="I313" s="1"/>
    </row>
    <row r="314" spans="9:9" x14ac:dyDescent="0.25">
      <c r="I314" s="1"/>
    </row>
    <row r="315" spans="9:9" x14ac:dyDescent="0.25">
      <c r="I315" s="1"/>
    </row>
    <row r="316" spans="9:9" x14ac:dyDescent="0.25">
      <c r="I316" s="1"/>
    </row>
    <row r="317" spans="9:9" x14ac:dyDescent="0.25">
      <c r="I317" s="1"/>
    </row>
    <row r="318" spans="9:9" x14ac:dyDescent="0.25">
      <c r="I318" s="1"/>
    </row>
    <row r="319" spans="9:9" x14ac:dyDescent="0.25">
      <c r="I319" s="1"/>
    </row>
    <row r="320" spans="9:9" x14ac:dyDescent="0.25">
      <c r="I320" s="1"/>
    </row>
    <row r="321" spans="9:9" x14ac:dyDescent="0.25">
      <c r="I321" s="1"/>
    </row>
    <row r="322" spans="9:9" x14ac:dyDescent="0.25">
      <c r="I322" s="1"/>
    </row>
    <row r="323" spans="9:9" x14ac:dyDescent="0.25">
      <c r="I323" s="1"/>
    </row>
    <row r="324" spans="9:9" x14ac:dyDescent="0.25">
      <c r="I324" s="1"/>
    </row>
    <row r="325" spans="9:9" x14ac:dyDescent="0.25">
      <c r="I325" s="1"/>
    </row>
    <row r="326" spans="9:9" x14ac:dyDescent="0.25">
      <c r="I326" s="1"/>
    </row>
    <row r="327" spans="9:9" x14ac:dyDescent="0.25">
      <c r="I327" s="1"/>
    </row>
    <row r="328" spans="9:9" x14ac:dyDescent="0.25">
      <c r="I328" s="1"/>
    </row>
    <row r="329" spans="9:9" x14ac:dyDescent="0.25">
      <c r="I329" s="1"/>
    </row>
    <row r="330" spans="9:9" x14ac:dyDescent="0.25">
      <c r="I330" s="1"/>
    </row>
    <row r="331" spans="9:9" x14ac:dyDescent="0.25">
      <c r="I331" s="1"/>
    </row>
    <row r="332" spans="9:9" x14ac:dyDescent="0.25">
      <c r="I332" s="1"/>
    </row>
    <row r="333" spans="9:9" x14ac:dyDescent="0.25">
      <c r="I333" s="1"/>
    </row>
    <row r="334" spans="9:9" x14ac:dyDescent="0.25">
      <c r="I334" s="1"/>
    </row>
    <row r="335" spans="9:9" x14ac:dyDescent="0.25">
      <c r="I335" s="1"/>
    </row>
    <row r="336" spans="9:9" x14ac:dyDescent="0.25">
      <c r="I336" s="1"/>
    </row>
    <row r="337" spans="9:9" x14ac:dyDescent="0.25">
      <c r="I337" s="1"/>
    </row>
    <row r="338" spans="9:9" x14ac:dyDescent="0.25">
      <c r="I338" s="1"/>
    </row>
    <row r="339" spans="9:9" x14ac:dyDescent="0.25">
      <c r="I339" s="1"/>
    </row>
    <row r="340" spans="9:9" x14ac:dyDescent="0.25">
      <c r="I340" s="1"/>
    </row>
    <row r="341" spans="9:9" x14ac:dyDescent="0.25">
      <c r="I341" s="1"/>
    </row>
    <row r="342" spans="9:9" x14ac:dyDescent="0.25">
      <c r="I342" s="1"/>
    </row>
    <row r="343" spans="9:9" x14ac:dyDescent="0.25">
      <c r="I343" s="1"/>
    </row>
    <row r="344" spans="9:9" x14ac:dyDescent="0.25">
      <c r="I344" s="1"/>
    </row>
    <row r="345" spans="9:9" x14ac:dyDescent="0.25">
      <c r="I345" s="1"/>
    </row>
    <row r="346" spans="9:9" x14ac:dyDescent="0.25">
      <c r="I346" s="1"/>
    </row>
    <row r="347" spans="9:9" x14ac:dyDescent="0.25">
      <c r="I347" s="1"/>
    </row>
    <row r="348" spans="9:9" x14ac:dyDescent="0.25">
      <c r="I348" s="1"/>
    </row>
    <row r="349" spans="9:9" x14ac:dyDescent="0.25">
      <c r="I349" s="1"/>
    </row>
    <row r="350" spans="9:9" x14ac:dyDescent="0.25">
      <c r="I350" s="1"/>
    </row>
    <row r="351" spans="9:9" x14ac:dyDescent="0.25">
      <c r="I351" s="1"/>
    </row>
    <row r="352" spans="9:9" x14ac:dyDescent="0.25">
      <c r="I352" s="1"/>
    </row>
    <row r="353" spans="9:9" x14ac:dyDescent="0.25">
      <c r="I353" s="1"/>
    </row>
    <row r="354" spans="9:9" x14ac:dyDescent="0.25">
      <c r="I354" s="1"/>
    </row>
    <row r="355" spans="9:9" x14ac:dyDescent="0.25">
      <c r="I355" s="1"/>
    </row>
    <row r="356" spans="9:9" x14ac:dyDescent="0.25">
      <c r="I356" s="1"/>
    </row>
    <row r="357" spans="9:9" x14ac:dyDescent="0.25">
      <c r="I357" s="1"/>
    </row>
    <row r="358" spans="9:9" x14ac:dyDescent="0.25">
      <c r="I358" s="1"/>
    </row>
    <row r="359" spans="9:9" x14ac:dyDescent="0.25">
      <c r="I359" s="1"/>
    </row>
    <row r="360" spans="9:9" x14ac:dyDescent="0.25">
      <c r="I360" s="1"/>
    </row>
    <row r="361" spans="9:9" x14ac:dyDescent="0.25">
      <c r="I361" s="1"/>
    </row>
    <row r="362" spans="9:9" x14ac:dyDescent="0.25">
      <c r="I362" s="1"/>
    </row>
    <row r="363" spans="9:9" x14ac:dyDescent="0.25">
      <c r="I363" s="1"/>
    </row>
    <row r="364" spans="9:9" x14ac:dyDescent="0.25">
      <c r="I364" s="1"/>
    </row>
    <row r="365" spans="9:9" x14ac:dyDescent="0.25">
      <c r="I365" s="1"/>
    </row>
    <row r="366" spans="9:9" x14ac:dyDescent="0.25">
      <c r="I366" s="1"/>
    </row>
    <row r="367" spans="9:9" x14ac:dyDescent="0.25">
      <c r="I367" s="1"/>
    </row>
    <row r="368" spans="9:9" x14ac:dyDescent="0.25">
      <c r="I368" s="1"/>
    </row>
    <row r="369" spans="9:9" x14ac:dyDescent="0.25">
      <c r="I369" s="1"/>
    </row>
    <row r="370" spans="9:9" x14ac:dyDescent="0.25">
      <c r="I370" s="1"/>
    </row>
    <row r="371" spans="9:9" x14ac:dyDescent="0.25">
      <c r="I371" s="1"/>
    </row>
    <row r="372" spans="9:9" x14ac:dyDescent="0.25">
      <c r="I372" s="1"/>
    </row>
    <row r="373" spans="9:9" x14ac:dyDescent="0.25">
      <c r="I373" s="1"/>
    </row>
    <row r="374" spans="9:9" x14ac:dyDescent="0.25">
      <c r="I374" s="1"/>
    </row>
    <row r="375" spans="9:9" x14ac:dyDescent="0.25">
      <c r="I375" s="1"/>
    </row>
    <row r="376" spans="9:9" x14ac:dyDescent="0.25">
      <c r="I376" s="1"/>
    </row>
    <row r="377" spans="9:9" x14ac:dyDescent="0.25">
      <c r="I377" s="1"/>
    </row>
    <row r="378" spans="9:9" x14ac:dyDescent="0.25">
      <c r="I378" s="1"/>
    </row>
    <row r="379" spans="9:9" x14ac:dyDescent="0.25">
      <c r="I379" s="1"/>
    </row>
    <row r="380" spans="9:9" x14ac:dyDescent="0.25">
      <c r="I380" s="1"/>
    </row>
    <row r="381" spans="9:9" x14ac:dyDescent="0.25">
      <c r="I381" s="1"/>
    </row>
    <row r="382" spans="9:9" x14ac:dyDescent="0.25">
      <c r="I382" s="1"/>
    </row>
    <row r="383" spans="9:9" x14ac:dyDescent="0.25">
      <c r="I383" s="1"/>
    </row>
    <row r="384" spans="9:9" x14ac:dyDescent="0.25">
      <c r="I384" s="1"/>
    </row>
    <row r="385" spans="9:9" x14ac:dyDescent="0.25">
      <c r="I385" s="1"/>
    </row>
    <row r="386" spans="9:9" x14ac:dyDescent="0.25">
      <c r="I386" s="1"/>
    </row>
    <row r="387" spans="9:9" x14ac:dyDescent="0.25">
      <c r="I387" s="1"/>
    </row>
    <row r="388" spans="9:9" x14ac:dyDescent="0.25">
      <c r="I388" s="1"/>
    </row>
    <row r="389" spans="9:9" x14ac:dyDescent="0.25">
      <c r="I389" s="1"/>
    </row>
    <row r="390" spans="9:9" x14ac:dyDescent="0.25">
      <c r="I390" s="1"/>
    </row>
    <row r="391" spans="9:9" x14ac:dyDescent="0.25">
      <c r="I391" s="1"/>
    </row>
    <row r="392" spans="9:9" x14ac:dyDescent="0.25">
      <c r="I392" s="1"/>
    </row>
    <row r="393" spans="9:9" x14ac:dyDescent="0.25">
      <c r="I393" s="1"/>
    </row>
    <row r="394" spans="9:9" x14ac:dyDescent="0.25">
      <c r="I394" s="1"/>
    </row>
    <row r="395" spans="9:9" x14ac:dyDescent="0.25">
      <c r="I395" s="1"/>
    </row>
    <row r="396" spans="9:9" x14ac:dyDescent="0.25">
      <c r="I396" s="1"/>
    </row>
    <row r="397" spans="9:9" x14ac:dyDescent="0.25">
      <c r="I397" s="1"/>
    </row>
    <row r="398" spans="9:9" x14ac:dyDescent="0.25">
      <c r="I398" s="1"/>
    </row>
    <row r="399" spans="9:9" x14ac:dyDescent="0.25">
      <c r="I399" s="1"/>
    </row>
    <row r="400" spans="9:9" x14ac:dyDescent="0.25">
      <c r="I400" s="1"/>
    </row>
    <row r="401" spans="9:9" x14ac:dyDescent="0.25">
      <c r="I401" s="1"/>
    </row>
    <row r="402" spans="9:9" x14ac:dyDescent="0.25">
      <c r="I402" s="1"/>
    </row>
    <row r="403" spans="9:9" x14ac:dyDescent="0.25">
      <c r="I403" s="1"/>
    </row>
    <row r="404" spans="9:9" x14ac:dyDescent="0.25">
      <c r="I404" s="1"/>
    </row>
    <row r="405" spans="9:9" x14ac:dyDescent="0.25">
      <c r="I405" s="1"/>
    </row>
    <row r="406" spans="9:9" x14ac:dyDescent="0.25">
      <c r="I406" s="1"/>
    </row>
    <row r="407" spans="9:9" x14ac:dyDescent="0.25">
      <c r="I407" s="1"/>
    </row>
    <row r="408" spans="9:9" x14ac:dyDescent="0.25">
      <c r="I408" s="1"/>
    </row>
    <row r="409" spans="9:9" x14ac:dyDescent="0.25">
      <c r="I409" s="1"/>
    </row>
    <row r="410" spans="9:9" x14ac:dyDescent="0.25">
      <c r="I410" s="1"/>
    </row>
    <row r="411" spans="9:9" x14ac:dyDescent="0.25">
      <c r="I411" s="1"/>
    </row>
    <row r="412" spans="9:9" x14ac:dyDescent="0.25">
      <c r="I412" s="1"/>
    </row>
    <row r="413" spans="9:9" x14ac:dyDescent="0.25">
      <c r="I413" s="1"/>
    </row>
    <row r="414" spans="9:9" x14ac:dyDescent="0.25">
      <c r="I414" s="1"/>
    </row>
    <row r="415" spans="9:9" x14ac:dyDescent="0.25">
      <c r="I415" s="1"/>
    </row>
    <row r="416" spans="9:9" x14ac:dyDescent="0.25">
      <c r="I416" s="1"/>
    </row>
    <row r="417" spans="9:9" x14ac:dyDescent="0.25">
      <c r="I417" s="1"/>
    </row>
    <row r="418" spans="9:9" x14ac:dyDescent="0.25">
      <c r="I418" s="1"/>
    </row>
    <row r="419" spans="9:9" x14ac:dyDescent="0.25">
      <c r="I419" s="1"/>
    </row>
    <row r="420" spans="9:9" x14ac:dyDescent="0.25">
      <c r="I420" s="1"/>
    </row>
    <row r="421" spans="9:9" x14ac:dyDescent="0.25">
      <c r="I421" s="1"/>
    </row>
    <row r="422" spans="9:9" x14ac:dyDescent="0.25">
      <c r="I422" s="1"/>
    </row>
    <row r="423" spans="9:9" x14ac:dyDescent="0.25">
      <c r="I423" s="1"/>
    </row>
    <row r="424" spans="9:9" x14ac:dyDescent="0.25">
      <c r="I424" s="1"/>
    </row>
    <row r="425" spans="9:9" x14ac:dyDescent="0.25">
      <c r="I425" s="1"/>
    </row>
    <row r="426" spans="9:9" x14ac:dyDescent="0.25">
      <c r="I426" s="1"/>
    </row>
    <row r="427" spans="9:9" x14ac:dyDescent="0.25">
      <c r="I427" s="1"/>
    </row>
    <row r="428" spans="9:9" x14ac:dyDescent="0.25">
      <c r="I428" s="1"/>
    </row>
    <row r="429" spans="9:9" x14ac:dyDescent="0.25">
      <c r="I429" s="1"/>
    </row>
    <row r="430" spans="9:9" x14ac:dyDescent="0.25">
      <c r="I430" s="1"/>
    </row>
    <row r="431" spans="9:9" x14ac:dyDescent="0.25">
      <c r="I431" s="1"/>
    </row>
    <row r="432" spans="9:9" x14ac:dyDescent="0.25">
      <c r="I432" s="1"/>
    </row>
    <row r="433" spans="9:9" x14ac:dyDescent="0.25">
      <c r="I433" s="1"/>
    </row>
    <row r="434" spans="9:9" x14ac:dyDescent="0.25">
      <c r="I434" s="1"/>
    </row>
    <row r="435" spans="9:9" x14ac:dyDescent="0.25">
      <c r="I435" s="1"/>
    </row>
    <row r="436" spans="9:9" x14ac:dyDescent="0.25">
      <c r="I436" s="1"/>
    </row>
    <row r="437" spans="9:9" x14ac:dyDescent="0.25">
      <c r="I437" s="1"/>
    </row>
    <row r="438" spans="9:9" x14ac:dyDescent="0.25">
      <c r="I438" s="1"/>
    </row>
    <row r="439" spans="9:9" x14ac:dyDescent="0.25">
      <c r="I439" s="1"/>
    </row>
    <row r="440" spans="9:9" x14ac:dyDescent="0.25">
      <c r="I440" s="1"/>
    </row>
    <row r="441" spans="9:9" x14ac:dyDescent="0.25">
      <c r="I441" s="1"/>
    </row>
    <row r="442" spans="9:9" x14ac:dyDescent="0.25">
      <c r="I442" s="1"/>
    </row>
    <row r="443" spans="9:9" x14ac:dyDescent="0.25">
      <c r="I443" s="1"/>
    </row>
    <row r="444" spans="9:9" x14ac:dyDescent="0.25">
      <c r="I444" s="1"/>
    </row>
    <row r="445" spans="9:9" x14ac:dyDescent="0.25">
      <c r="I445" s="1"/>
    </row>
    <row r="446" spans="9:9" x14ac:dyDescent="0.25">
      <c r="I446" s="1"/>
    </row>
    <row r="447" spans="9:9" x14ac:dyDescent="0.25">
      <c r="I447" s="1"/>
    </row>
    <row r="448" spans="9:9" x14ac:dyDescent="0.25">
      <c r="I448" s="1"/>
    </row>
    <row r="449" spans="9:9" x14ac:dyDescent="0.25">
      <c r="I449" s="1"/>
    </row>
    <row r="450" spans="9:9" x14ac:dyDescent="0.25">
      <c r="I450" s="1"/>
    </row>
    <row r="451" spans="9:9" x14ac:dyDescent="0.25">
      <c r="I451" s="1"/>
    </row>
    <row r="452" spans="9:9" x14ac:dyDescent="0.25">
      <c r="I452" s="1"/>
    </row>
    <row r="453" spans="9:9" x14ac:dyDescent="0.25">
      <c r="I453" s="1"/>
    </row>
    <row r="454" spans="9:9" x14ac:dyDescent="0.25">
      <c r="I454" s="1"/>
    </row>
    <row r="455" spans="9:9" x14ac:dyDescent="0.25">
      <c r="I455" s="1"/>
    </row>
    <row r="456" spans="9:9" x14ac:dyDescent="0.25">
      <c r="I456" s="1"/>
    </row>
    <row r="457" spans="9:9" x14ac:dyDescent="0.25">
      <c r="I457" s="1"/>
    </row>
    <row r="458" spans="9:9" x14ac:dyDescent="0.25">
      <c r="I458" s="1"/>
    </row>
    <row r="459" spans="9:9" x14ac:dyDescent="0.25">
      <c r="I459" s="1"/>
    </row>
    <row r="460" spans="9:9" x14ac:dyDescent="0.25">
      <c r="I460" s="1"/>
    </row>
    <row r="461" spans="9:9" x14ac:dyDescent="0.25">
      <c r="I461" s="1"/>
    </row>
    <row r="462" spans="9:9" x14ac:dyDescent="0.25">
      <c r="I462" s="1"/>
    </row>
    <row r="463" spans="9:9" x14ac:dyDescent="0.25">
      <c r="I463" s="1"/>
    </row>
    <row r="464" spans="9:9" x14ac:dyDescent="0.25">
      <c r="I464" s="1"/>
    </row>
    <row r="465" spans="9:9" x14ac:dyDescent="0.25">
      <c r="I465" s="1"/>
    </row>
    <row r="466" spans="9:9" x14ac:dyDescent="0.25">
      <c r="I466" s="1"/>
    </row>
    <row r="467" spans="9:9" x14ac:dyDescent="0.25">
      <c r="I467" s="1"/>
    </row>
    <row r="468" spans="9:9" x14ac:dyDescent="0.25">
      <c r="I468" s="1"/>
    </row>
    <row r="469" spans="9:9" x14ac:dyDescent="0.25">
      <c r="I469" s="1"/>
    </row>
    <row r="470" spans="9:9" x14ac:dyDescent="0.25">
      <c r="I470" s="1"/>
    </row>
    <row r="471" spans="9:9" x14ac:dyDescent="0.25">
      <c r="I471" s="1"/>
    </row>
    <row r="472" spans="9:9" x14ac:dyDescent="0.25">
      <c r="I472" s="1"/>
    </row>
    <row r="473" spans="9:9" x14ac:dyDescent="0.25">
      <c r="I473" s="1"/>
    </row>
    <row r="474" spans="9:9" x14ac:dyDescent="0.25">
      <c r="I474" s="1"/>
    </row>
    <row r="475" spans="9:9" x14ac:dyDescent="0.25">
      <c r="I475" s="1"/>
    </row>
    <row r="476" spans="9:9" x14ac:dyDescent="0.25">
      <c r="I476" s="1"/>
    </row>
    <row r="477" spans="9:9" x14ac:dyDescent="0.25">
      <c r="I477" s="1"/>
    </row>
    <row r="478" spans="9:9" x14ac:dyDescent="0.25">
      <c r="I478" s="1"/>
    </row>
    <row r="479" spans="9:9" x14ac:dyDescent="0.25">
      <c r="I479" s="1"/>
    </row>
    <row r="480" spans="9:9" x14ac:dyDescent="0.25">
      <c r="I480" s="1"/>
    </row>
    <row r="481" spans="9:9" x14ac:dyDescent="0.25">
      <c r="I481" s="1"/>
    </row>
    <row r="482" spans="9:9" x14ac:dyDescent="0.25">
      <c r="I482" s="1"/>
    </row>
    <row r="483" spans="9:9" x14ac:dyDescent="0.25">
      <c r="I483" s="1"/>
    </row>
    <row r="484" spans="9:9" x14ac:dyDescent="0.25">
      <c r="I484" s="1"/>
    </row>
    <row r="485" spans="9:9" x14ac:dyDescent="0.25">
      <c r="I485" s="1"/>
    </row>
    <row r="486" spans="9:9" x14ac:dyDescent="0.25">
      <c r="I486" s="1"/>
    </row>
    <row r="487" spans="9:9" x14ac:dyDescent="0.25">
      <c r="I487" s="1"/>
    </row>
    <row r="488" spans="9:9" x14ac:dyDescent="0.25">
      <c r="I488" s="1"/>
    </row>
    <row r="489" spans="9:9" x14ac:dyDescent="0.25">
      <c r="I489" s="1"/>
    </row>
    <row r="490" spans="9:9" x14ac:dyDescent="0.25">
      <c r="I490" s="1"/>
    </row>
    <row r="491" spans="9:9" x14ac:dyDescent="0.25">
      <c r="I491" s="1"/>
    </row>
    <row r="492" spans="9:9" x14ac:dyDescent="0.25">
      <c r="I492" s="1"/>
    </row>
    <row r="493" spans="9:9" x14ac:dyDescent="0.25">
      <c r="I493" s="1"/>
    </row>
    <row r="494" spans="9:9" x14ac:dyDescent="0.25">
      <c r="I494" s="1"/>
    </row>
    <row r="495" spans="9:9" x14ac:dyDescent="0.25">
      <c r="I495" s="1"/>
    </row>
    <row r="496" spans="9:9" x14ac:dyDescent="0.25">
      <c r="I496" s="1"/>
    </row>
    <row r="497" spans="9:9" x14ac:dyDescent="0.25">
      <c r="I497" s="1"/>
    </row>
    <row r="498" spans="9:9" x14ac:dyDescent="0.25">
      <c r="I498" s="1"/>
    </row>
    <row r="499" spans="9:9" x14ac:dyDescent="0.25">
      <c r="I499" s="1"/>
    </row>
    <row r="500" spans="9:9" x14ac:dyDescent="0.25">
      <c r="I500" s="1"/>
    </row>
    <row r="501" spans="9:9" x14ac:dyDescent="0.25">
      <c r="I501" s="1"/>
    </row>
    <row r="502" spans="9:9" x14ac:dyDescent="0.25">
      <c r="I502" s="1"/>
    </row>
    <row r="503" spans="9:9" x14ac:dyDescent="0.25">
      <c r="I503" s="1"/>
    </row>
    <row r="504" spans="9:9" x14ac:dyDescent="0.25">
      <c r="I504" s="1"/>
    </row>
    <row r="505" spans="9:9" x14ac:dyDescent="0.25">
      <c r="I505" s="1"/>
    </row>
    <row r="506" spans="9:9" x14ac:dyDescent="0.25">
      <c r="I506" s="1"/>
    </row>
    <row r="507" spans="9:9" x14ac:dyDescent="0.25">
      <c r="I507" s="1"/>
    </row>
    <row r="508" spans="9:9" x14ac:dyDescent="0.25">
      <c r="I508" s="1"/>
    </row>
    <row r="509" spans="9:9" x14ac:dyDescent="0.25">
      <c r="I509" s="1"/>
    </row>
    <row r="510" spans="9:9" x14ac:dyDescent="0.25">
      <c r="I510" s="1"/>
    </row>
    <row r="511" spans="9:9" x14ac:dyDescent="0.25">
      <c r="I511" s="1"/>
    </row>
    <row r="512" spans="9:9" x14ac:dyDescent="0.25">
      <c r="I512" s="1"/>
    </row>
    <row r="513" spans="9:9" x14ac:dyDescent="0.25">
      <c r="I513" s="1"/>
    </row>
    <row r="514" spans="9:9" x14ac:dyDescent="0.25">
      <c r="I514" s="1"/>
    </row>
    <row r="515" spans="9:9" x14ac:dyDescent="0.25">
      <c r="I515" s="1"/>
    </row>
    <row r="516" spans="9:9" x14ac:dyDescent="0.25">
      <c r="I516" s="1"/>
    </row>
    <row r="517" spans="9:9" x14ac:dyDescent="0.25">
      <c r="I517" s="1"/>
    </row>
    <row r="518" spans="9:9" x14ac:dyDescent="0.25">
      <c r="I518" s="1"/>
    </row>
    <row r="519" spans="9:9" x14ac:dyDescent="0.25">
      <c r="I519" s="1"/>
    </row>
    <row r="520" spans="9:9" x14ac:dyDescent="0.25">
      <c r="I520" s="1"/>
    </row>
    <row r="521" spans="9:9" x14ac:dyDescent="0.25">
      <c r="I521" s="1"/>
    </row>
    <row r="522" spans="9:9" x14ac:dyDescent="0.25">
      <c r="I522" s="1"/>
    </row>
    <row r="523" spans="9:9" x14ac:dyDescent="0.25">
      <c r="I523" s="1"/>
    </row>
    <row r="524" spans="9:9" x14ac:dyDescent="0.25">
      <c r="I524" s="1"/>
    </row>
    <row r="525" spans="9:9" x14ac:dyDescent="0.25">
      <c r="I525" s="1"/>
    </row>
    <row r="526" spans="9:9" x14ac:dyDescent="0.25">
      <c r="I526" s="1"/>
    </row>
    <row r="527" spans="9:9" x14ac:dyDescent="0.25">
      <c r="I527" s="1"/>
    </row>
    <row r="528" spans="9:9" x14ac:dyDescent="0.25">
      <c r="I528" s="1"/>
    </row>
    <row r="529" spans="9:9" x14ac:dyDescent="0.25">
      <c r="I529" s="1"/>
    </row>
    <row r="530" spans="9:9" x14ac:dyDescent="0.25">
      <c r="I530" s="1"/>
    </row>
    <row r="531" spans="9:9" x14ac:dyDescent="0.25">
      <c r="I531" s="1"/>
    </row>
    <row r="532" spans="9:9" x14ac:dyDescent="0.25">
      <c r="I532" s="1"/>
    </row>
    <row r="533" spans="9:9" x14ac:dyDescent="0.25">
      <c r="I533" s="1"/>
    </row>
    <row r="534" spans="9:9" x14ac:dyDescent="0.25">
      <c r="I534" s="1"/>
    </row>
    <row r="535" spans="9:9" x14ac:dyDescent="0.25">
      <c r="I535" s="1"/>
    </row>
    <row r="536" spans="9:9" x14ac:dyDescent="0.25">
      <c r="I536" s="1"/>
    </row>
    <row r="537" spans="9:9" x14ac:dyDescent="0.25">
      <c r="I537" s="1"/>
    </row>
    <row r="538" spans="9:9" x14ac:dyDescent="0.25">
      <c r="I538" s="1"/>
    </row>
    <row r="539" spans="9:9" x14ac:dyDescent="0.25">
      <c r="I539" s="1"/>
    </row>
    <row r="540" spans="9:9" x14ac:dyDescent="0.25">
      <c r="I540" s="1"/>
    </row>
    <row r="541" spans="9:9" x14ac:dyDescent="0.25">
      <c r="I541" s="1"/>
    </row>
    <row r="542" spans="9:9" x14ac:dyDescent="0.25">
      <c r="I542" s="1"/>
    </row>
    <row r="543" spans="9:9" x14ac:dyDescent="0.25">
      <c r="I543" s="1"/>
    </row>
    <row r="544" spans="9:9" x14ac:dyDescent="0.25">
      <c r="I544" s="1"/>
    </row>
    <row r="545" spans="9:9" x14ac:dyDescent="0.25">
      <c r="I545" s="1"/>
    </row>
    <row r="546" spans="9:9" x14ac:dyDescent="0.25">
      <c r="I546" s="1"/>
    </row>
    <row r="547" spans="9:9" x14ac:dyDescent="0.25">
      <c r="I547" s="1"/>
    </row>
    <row r="548" spans="9:9" x14ac:dyDescent="0.25">
      <c r="I548" s="1"/>
    </row>
    <row r="549" spans="9:9" x14ac:dyDescent="0.25">
      <c r="I549" s="1"/>
    </row>
    <row r="550" spans="9:9" x14ac:dyDescent="0.25">
      <c r="I550" s="1"/>
    </row>
    <row r="551" spans="9:9" x14ac:dyDescent="0.25">
      <c r="I551" s="1"/>
    </row>
    <row r="552" spans="9:9" x14ac:dyDescent="0.25">
      <c r="I552" s="1"/>
    </row>
    <row r="553" spans="9:9" x14ac:dyDescent="0.25">
      <c r="I553" s="1"/>
    </row>
    <row r="554" spans="9:9" x14ac:dyDescent="0.25">
      <c r="I554" s="1"/>
    </row>
    <row r="555" spans="9:9" x14ac:dyDescent="0.25">
      <c r="I555" s="1"/>
    </row>
    <row r="556" spans="9:9" x14ac:dyDescent="0.25">
      <c r="I556" s="1"/>
    </row>
    <row r="557" spans="9:9" x14ac:dyDescent="0.25">
      <c r="I557" s="1"/>
    </row>
    <row r="558" spans="9:9" x14ac:dyDescent="0.25">
      <c r="I558" s="1"/>
    </row>
    <row r="559" spans="9:9" x14ac:dyDescent="0.25">
      <c r="I559" s="1"/>
    </row>
    <row r="560" spans="9:9" x14ac:dyDescent="0.25">
      <c r="I560" s="1"/>
    </row>
    <row r="561" spans="9:9" x14ac:dyDescent="0.25">
      <c r="I561" s="1"/>
    </row>
    <row r="562" spans="9:9" x14ac:dyDescent="0.25">
      <c r="I562" s="1"/>
    </row>
    <row r="563" spans="9:9" x14ac:dyDescent="0.25">
      <c r="I563" s="1"/>
    </row>
    <row r="564" spans="9:9" x14ac:dyDescent="0.25">
      <c r="I564" s="1"/>
    </row>
    <row r="565" spans="9:9" x14ac:dyDescent="0.25">
      <c r="I565" s="1"/>
    </row>
    <row r="566" spans="9:9" x14ac:dyDescent="0.25">
      <c r="I566" s="1"/>
    </row>
    <row r="567" spans="9:9" x14ac:dyDescent="0.25">
      <c r="I567" s="1"/>
    </row>
    <row r="568" spans="9:9" x14ac:dyDescent="0.25">
      <c r="I568" s="1"/>
    </row>
    <row r="569" spans="9:9" x14ac:dyDescent="0.25">
      <c r="I569" s="1"/>
    </row>
    <row r="570" spans="9:9" x14ac:dyDescent="0.25">
      <c r="I570" s="1"/>
    </row>
    <row r="571" spans="9:9" x14ac:dyDescent="0.25">
      <c r="I571" s="1"/>
    </row>
    <row r="572" spans="9:9" x14ac:dyDescent="0.25">
      <c r="I572" s="1"/>
    </row>
    <row r="573" spans="9:9" x14ac:dyDescent="0.25">
      <c r="I573" s="1"/>
    </row>
    <row r="574" spans="9:9" x14ac:dyDescent="0.25">
      <c r="I574" s="1"/>
    </row>
    <row r="575" spans="9:9" x14ac:dyDescent="0.25">
      <c r="I575" s="1"/>
    </row>
    <row r="576" spans="9:9" x14ac:dyDescent="0.25">
      <c r="I576" s="1"/>
    </row>
    <row r="577" spans="9:9" x14ac:dyDescent="0.25">
      <c r="I577" s="1"/>
    </row>
    <row r="578" spans="9:9" x14ac:dyDescent="0.25">
      <c r="I578" s="1"/>
    </row>
    <row r="579" spans="9:9" x14ac:dyDescent="0.25">
      <c r="I579" s="1"/>
    </row>
    <row r="580" spans="9:9" x14ac:dyDescent="0.25">
      <c r="I580" s="1"/>
    </row>
    <row r="581" spans="9:9" x14ac:dyDescent="0.25">
      <c r="I581" s="1"/>
    </row>
    <row r="582" spans="9:9" x14ac:dyDescent="0.25">
      <c r="I582" s="1"/>
    </row>
    <row r="583" spans="9:9" x14ac:dyDescent="0.25">
      <c r="I583" s="1"/>
    </row>
    <row r="584" spans="9:9" x14ac:dyDescent="0.25">
      <c r="I584" s="1"/>
    </row>
    <row r="585" spans="9:9" x14ac:dyDescent="0.25">
      <c r="I585" s="1"/>
    </row>
    <row r="586" spans="9:9" x14ac:dyDescent="0.25">
      <c r="I586" s="1"/>
    </row>
    <row r="587" spans="9:9" x14ac:dyDescent="0.25">
      <c r="I587" s="1"/>
    </row>
    <row r="588" spans="9:9" x14ac:dyDescent="0.25">
      <c r="I588" s="1"/>
    </row>
    <row r="589" spans="9:9" x14ac:dyDescent="0.25">
      <c r="I589" s="1"/>
    </row>
    <row r="590" spans="9:9" x14ac:dyDescent="0.25">
      <c r="I590" s="1"/>
    </row>
    <row r="591" spans="9:9" x14ac:dyDescent="0.25">
      <c r="I591" s="1"/>
    </row>
    <row r="592" spans="9:9" x14ac:dyDescent="0.25">
      <c r="I592" s="1"/>
    </row>
    <row r="593" spans="9:9" x14ac:dyDescent="0.25">
      <c r="I593" s="1"/>
    </row>
    <row r="594" spans="9:9" x14ac:dyDescent="0.25">
      <c r="I594" s="1"/>
    </row>
    <row r="595" spans="9:9" x14ac:dyDescent="0.25">
      <c r="I595" s="1"/>
    </row>
    <row r="596" spans="9:9" x14ac:dyDescent="0.25">
      <c r="I596" s="1"/>
    </row>
    <row r="597" spans="9:9" x14ac:dyDescent="0.25">
      <c r="I597" s="1"/>
    </row>
    <row r="598" spans="9:9" x14ac:dyDescent="0.25">
      <c r="I598" s="1"/>
    </row>
    <row r="599" spans="9:9" x14ac:dyDescent="0.25">
      <c r="I599" s="1"/>
    </row>
    <row r="600" spans="9:9" x14ac:dyDescent="0.25">
      <c r="I600" s="1"/>
    </row>
    <row r="601" spans="9:9" x14ac:dyDescent="0.25">
      <c r="I601" s="1"/>
    </row>
    <row r="602" spans="9:9" x14ac:dyDescent="0.25">
      <c r="I602" s="1"/>
    </row>
    <row r="603" spans="9:9" x14ac:dyDescent="0.25">
      <c r="I603" s="1"/>
    </row>
    <row r="604" spans="9:9" x14ac:dyDescent="0.25">
      <c r="I604" s="1"/>
    </row>
    <row r="605" spans="9:9" x14ac:dyDescent="0.25">
      <c r="I605" s="1"/>
    </row>
    <row r="606" spans="9:9" x14ac:dyDescent="0.25">
      <c r="I606" s="1"/>
    </row>
    <row r="607" spans="9:9" x14ac:dyDescent="0.25">
      <c r="I607" s="1"/>
    </row>
    <row r="608" spans="9:9" x14ac:dyDescent="0.25">
      <c r="I608" s="1"/>
    </row>
    <row r="609" spans="9:9" x14ac:dyDescent="0.25">
      <c r="I609" s="1"/>
    </row>
    <row r="610" spans="9:9" x14ac:dyDescent="0.25">
      <c r="I610" s="1"/>
    </row>
    <row r="611" spans="9:9" x14ac:dyDescent="0.25">
      <c r="I611" s="1"/>
    </row>
    <row r="612" spans="9:9" x14ac:dyDescent="0.25">
      <c r="I612" s="1"/>
    </row>
    <row r="613" spans="9:9" x14ac:dyDescent="0.25">
      <c r="I613" s="1"/>
    </row>
    <row r="614" spans="9:9" x14ac:dyDescent="0.25">
      <c r="I614" s="1"/>
    </row>
    <row r="615" spans="9:9" x14ac:dyDescent="0.25">
      <c r="I615" s="1"/>
    </row>
    <row r="616" spans="9:9" x14ac:dyDescent="0.25">
      <c r="I616" s="1"/>
    </row>
    <row r="617" spans="9:9" x14ac:dyDescent="0.25">
      <c r="I617" s="1"/>
    </row>
    <row r="618" spans="9:9" x14ac:dyDescent="0.25">
      <c r="I618" s="1"/>
    </row>
    <row r="619" spans="9:9" x14ac:dyDescent="0.25">
      <c r="I619" s="1"/>
    </row>
    <row r="620" spans="9:9" x14ac:dyDescent="0.25">
      <c r="I620" s="1"/>
    </row>
    <row r="621" spans="9:9" x14ac:dyDescent="0.25">
      <c r="I621" s="1"/>
    </row>
    <row r="622" spans="9:9" x14ac:dyDescent="0.25">
      <c r="I622" s="1"/>
    </row>
    <row r="623" spans="9:9" x14ac:dyDescent="0.25">
      <c r="I623" s="1"/>
    </row>
    <row r="624" spans="9:9" x14ac:dyDescent="0.25">
      <c r="I624" s="1"/>
    </row>
    <row r="625" spans="9:9" x14ac:dyDescent="0.25">
      <c r="I625" s="1"/>
    </row>
    <row r="626" spans="9:9" x14ac:dyDescent="0.25">
      <c r="I626" s="1"/>
    </row>
    <row r="627" spans="9:9" x14ac:dyDescent="0.25">
      <c r="I627" s="1"/>
    </row>
    <row r="628" spans="9:9" x14ac:dyDescent="0.25">
      <c r="I628" s="1"/>
    </row>
    <row r="629" spans="9:9" x14ac:dyDescent="0.25">
      <c r="I629" s="1"/>
    </row>
    <row r="630" spans="9:9" x14ac:dyDescent="0.25">
      <c r="I630" s="1"/>
    </row>
    <row r="631" spans="9:9" x14ac:dyDescent="0.25">
      <c r="I631" s="1"/>
    </row>
    <row r="632" spans="9:9" x14ac:dyDescent="0.25">
      <c r="I632" s="1"/>
    </row>
    <row r="633" spans="9:9" x14ac:dyDescent="0.25">
      <c r="I633" s="1"/>
    </row>
    <row r="634" spans="9:9" x14ac:dyDescent="0.25">
      <c r="I634" s="1"/>
    </row>
    <row r="635" spans="9:9" x14ac:dyDescent="0.25">
      <c r="I635" s="1"/>
    </row>
    <row r="636" spans="9:9" x14ac:dyDescent="0.25">
      <c r="I636" s="1"/>
    </row>
    <row r="637" spans="9:9" x14ac:dyDescent="0.25">
      <c r="I637" s="1"/>
    </row>
    <row r="638" spans="9:9" x14ac:dyDescent="0.25">
      <c r="I638" s="1"/>
    </row>
    <row r="639" spans="9:9" x14ac:dyDescent="0.25">
      <c r="I639" s="1"/>
    </row>
    <row r="640" spans="9:9" x14ac:dyDescent="0.25">
      <c r="I640" s="1"/>
    </row>
    <row r="641" spans="9:9" x14ac:dyDescent="0.25">
      <c r="I641" s="1"/>
    </row>
    <row r="642" spans="9:9" x14ac:dyDescent="0.25">
      <c r="I642" s="1"/>
    </row>
    <row r="643" spans="9:9" x14ac:dyDescent="0.25">
      <c r="I643" s="1"/>
    </row>
    <row r="644" spans="9:9" x14ac:dyDescent="0.25">
      <c r="I644" s="1"/>
    </row>
    <row r="645" spans="9:9" x14ac:dyDescent="0.25">
      <c r="I645" s="1"/>
    </row>
    <row r="646" spans="9:9" x14ac:dyDescent="0.25">
      <c r="I646" s="1"/>
    </row>
    <row r="647" spans="9:9" x14ac:dyDescent="0.25">
      <c r="I647" s="1"/>
    </row>
    <row r="648" spans="9:9" x14ac:dyDescent="0.25">
      <c r="I648" s="1"/>
    </row>
    <row r="649" spans="9:9" x14ac:dyDescent="0.25">
      <c r="I649" s="1"/>
    </row>
    <row r="650" spans="9:9" x14ac:dyDescent="0.25">
      <c r="I650" s="1"/>
    </row>
    <row r="651" spans="9:9" x14ac:dyDescent="0.25">
      <c r="I651" s="1"/>
    </row>
    <row r="652" spans="9:9" x14ac:dyDescent="0.25">
      <c r="I652" s="1"/>
    </row>
    <row r="653" spans="9:9" x14ac:dyDescent="0.25">
      <c r="I653" s="1"/>
    </row>
    <row r="654" spans="9:9" x14ac:dyDescent="0.25">
      <c r="I654" s="1"/>
    </row>
    <row r="655" spans="9:9" x14ac:dyDescent="0.25">
      <c r="I655" s="1"/>
    </row>
    <row r="656" spans="9:9" x14ac:dyDescent="0.25">
      <c r="I656" s="1"/>
    </row>
    <row r="657" spans="9:9" x14ac:dyDescent="0.25">
      <c r="I657" s="1"/>
    </row>
    <row r="658" spans="9:9" x14ac:dyDescent="0.25">
      <c r="I658" s="1"/>
    </row>
    <row r="659" spans="9:9" x14ac:dyDescent="0.25">
      <c r="I659" s="1"/>
    </row>
    <row r="660" spans="9:9" x14ac:dyDescent="0.25">
      <c r="I660" s="1"/>
    </row>
    <row r="661" spans="9:9" x14ac:dyDescent="0.25">
      <c r="I661" s="1"/>
    </row>
    <row r="662" spans="9:9" x14ac:dyDescent="0.25">
      <c r="I662" s="1"/>
    </row>
    <row r="663" spans="9:9" x14ac:dyDescent="0.25">
      <c r="I663" s="1"/>
    </row>
    <row r="664" spans="9:9" x14ac:dyDescent="0.25">
      <c r="I664" s="1"/>
    </row>
    <row r="665" spans="9:9" x14ac:dyDescent="0.25">
      <c r="I665" s="1"/>
    </row>
    <row r="666" spans="9:9" x14ac:dyDescent="0.25">
      <c r="I666" s="1"/>
    </row>
    <row r="667" spans="9:9" x14ac:dyDescent="0.25">
      <c r="I667" s="1"/>
    </row>
    <row r="668" spans="9:9" x14ac:dyDescent="0.25">
      <c r="I668" s="1"/>
    </row>
    <row r="669" spans="9:9" x14ac:dyDescent="0.25">
      <c r="I669" s="1"/>
    </row>
    <row r="670" spans="9:9" x14ac:dyDescent="0.25">
      <c r="I670" s="1"/>
    </row>
    <row r="671" spans="9:9" x14ac:dyDescent="0.25">
      <c r="I671" s="1"/>
    </row>
    <row r="672" spans="9:9" x14ac:dyDescent="0.25">
      <c r="I672" s="1"/>
    </row>
    <row r="673" spans="9:9" x14ac:dyDescent="0.25">
      <c r="I673" s="1"/>
    </row>
    <row r="674" spans="9:9" x14ac:dyDescent="0.25">
      <c r="I674" s="1"/>
    </row>
    <row r="675" spans="9:9" x14ac:dyDescent="0.25">
      <c r="I675" s="1"/>
    </row>
    <row r="676" spans="9:9" x14ac:dyDescent="0.25">
      <c r="I676" s="1"/>
    </row>
    <row r="677" spans="9:9" x14ac:dyDescent="0.25">
      <c r="I677" s="1"/>
    </row>
    <row r="678" spans="9:9" x14ac:dyDescent="0.25">
      <c r="I678" s="1"/>
    </row>
    <row r="679" spans="9:9" x14ac:dyDescent="0.25">
      <c r="I679" s="1"/>
    </row>
    <row r="680" spans="9:9" x14ac:dyDescent="0.25">
      <c r="I680" s="1"/>
    </row>
    <row r="681" spans="9:9" x14ac:dyDescent="0.25">
      <c r="I681" s="1"/>
    </row>
    <row r="682" spans="9:9" x14ac:dyDescent="0.25">
      <c r="I682" s="1"/>
    </row>
    <row r="683" spans="9:9" x14ac:dyDescent="0.25">
      <c r="I683" s="1"/>
    </row>
    <row r="684" spans="9:9" x14ac:dyDescent="0.25">
      <c r="I684" s="1"/>
    </row>
    <row r="685" spans="9:9" x14ac:dyDescent="0.25">
      <c r="I685" s="1"/>
    </row>
    <row r="686" spans="9:9" x14ac:dyDescent="0.25">
      <c r="I686" s="1"/>
    </row>
    <row r="687" spans="9:9" x14ac:dyDescent="0.25">
      <c r="I687" s="1"/>
    </row>
    <row r="688" spans="9:9" x14ac:dyDescent="0.25">
      <c r="I688" s="1"/>
    </row>
    <row r="689" spans="9:9" x14ac:dyDescent="0.25">
      <c r="I689" s="1"/>
    </row>
    <row r="690" spans="9:9" x14ac:dyDescent="0.25">
      <c r="I690" s="1"/>
    </row>
    <row r="691" spans="9:9" x14ac:dyDescent="0.25">
      <c r="I691" s="1"/>
    </row>
    <row r="692" spans="9:9" x14ac:dyDescent="0.25">
      <c r="I692" s="1"/>
    </row>
    <row r="693" spans="9:9" x14ac:dyDescent="0.25">
      <c r="I693" s="1"/>
    </row>
    <row r="694" spans="9:9" x14ac:dyDescent="0.25">
      <c r="I694" s="1"/>
    </row>
    <row r="695" spans="9:9" x14ac:dyDescent="0.25">
      <c r="I695" s="1"/>
    </row>
    <row r="696" spans="9:9" x14ac:dyDescent="0.25">
      <c r="I696" s="1"/>
    </row>
    <row r="697" spans="9:9" x14ac:dyDescent="0.25">
      <c r="I697" s="1"/>
    </row>
    <row r="698" spans="9:9" x14ac:dyDescent="0.25">
      <c r="I698" s="1"/>
    </row>
    <row r="699" spans="9:9" x14ac:dyDescent="0.25">
      <c r="I699" s="1"/>
    </row>
    <row r="700" spans="9:9" x14ac:dyDescent="0.25">
      <c r="I700" s="1"/>
    </row>
    <row r="701" spans="9:9" x14ac:dyDescent="0.25">
      <c r="I701" s="1"/>
    </row>
    <row r="702" spans="9:9" x14ac:dyDescent="0.25">
      <c r="I702" s="1"/>
    </row>
    <row r="703" spans="9:9" x14ac:dyDescent="0.25">
      <c r="I703" s="1"/>
    </row>
    <row r="704" spans="9:9" x14ac:dyDescent="0.25">
      <c r="I704" s="1"/>
    </row>
    <row r="705" spans="9:9" x14ac:dyDescent="0.25">
      <c r="I705" s="1"/>
    </row>
    <row r="706" spans="9:9" x14ac:dyDescent="0.25">
      <c r="I706" s="1"/>
    </row>
    <row r="707" spans="9:9" x14ac:dyDescent="0.25">
      <c r="I707" s="1"/>
    </row>
    <row r="708" spans="9:9" x14ac:dyDescent="0.25">
      <c r="I708" s="1"/>
    </row>
    <row r="709" spans="9:9" x14ac:dyDescent="0.25">
      <c r="I709" s="1"/>
    </row>
    <row r="710" spans="9:9" x14ac:dyDescent="0.25">
      <c r="I710" s="1"/>
    </row>
    <row r="711" spans="9:9" x14ac:dyDescent="0.25">
      <c r="I711" s="1"/>
    </row>
    <row r="712" spans="9:9" x14ac:dyDescent="0.25">
      <c r="I712" s="1"/>
    </row>
    <row r="713" spans="9:9" x14ac:dyDescent="0.25">
      <c r="I713" s="1"/>
    </row>
    <row r="714" spans="9:9" x14ac:dyDescent="0.25">
      <c r="I714" s="1"/>
    </row>
    <row r="715" spans="9:9" x14ac:dyDescent="0.25">
      <c r="I715" s="1"/>
    </row>
    <row r="716" spans="9:9" x14ac:dyDescent="0.25">
      <c r="I716" s="1"/>
    </row>
    <row r="717" spans="9:9" x14ac:dyDescent="0.25">
      <c r="I717" s="1"/>
    </row>
    <row r="718" spans="9:9" x14ac:dyDescent="0.25">
      <c r="I718" s="1"/>
    </row>
    <row r="719" spans="9:9" x14ac:dyDescent="0.25">
      <c r="I719" s="1"/>
    </row>
    <row r="720" spans="9:9" x14ac:dyDescent="0.25">
      <c r="I720" s="1"/>
    </row>
    <row r="721" spans="9:9" x14ac:dyDescent="0.25">
      <c r="I721" s="1"/>
    </row>
    <row r="722" spans="9:9" x14ac:dyDescent="0.25">
      <c r="I722" s="1"/>
    </row>
    <row r="723" spans="9:9" x14ac:dyDescent="0.25">
      <c r="I723" s="1"/>
    </row>
    <row r="724" spans="9:9" x14ac:dyDescent="0.25">
      <c r="I724" s="1"/>
    </row>
    <row r="725" spans="9:9" x14ac:dyDescent="0.25">
      <c r="I725" s="1"/>
    </row>
    <row r="726" spans="9:9" x14ac:dyDescent="0.25">
      <c r="I726" s="1"/>
    </row>
    <row r="727" spans="9:9" x14ac:dyDescent="0.25">
      <c r="I727" s="1"/>
    </row>
    <row r="728" spans="9:9" x14ac:dyDescent="0.25">
      <c r="I728" s="1"/>
    </row>
    <row r="729" spans="9:9" x14ac:dyDescent="0.25">
      <c r="I729" s="1"/>
    </row>
    <row r="730" spans="9:9" x14ac:dyDescent="0.25">
      <c r="I730" s="1"/>
    </row>
    <row r="731" spans="9:9" x14ac:dyDescent="0.25">
      <c r="I731" s="1"/>
    </row>
    <row r="732" spans="9:9" x14ac:dyDescent="0.25">
      <c r="I732" s="1"/>
    </row>
    <row r="733" spans="9:9" x14ac:dyDescent="0.25">
      <c r="I733" s="1"/>
    </row>
    <row r="734" spans="9:9" x14ac:dyDescent="0.25">
      <c r="I734" s="1"/>
    </row>
    <row r="735" spans="9:9" x14ac:dyDescent="0.25">
      <c r="I735" s="1"/>
    </row>
    <row r="736" spans="9:9" x14ac:dyDescent="0.25">
      <c r="I736" s="1"/>
    </row>
    <row r="737" spans="9:9" x14ac:dyDescent="0.25">
      <c r="I737" s="1"/>
    </row>
    <row r="738" spans="9:9" x14ac:dyDescent="0.25">
      <c r="I738" s="1"/>
    </row>
    <row r="739" spans="9:9" x14ac:dyDescent="0.25">
      <c r="I739" s="1"/>
    </row>
    <row r="740" spans="9:9" x14ac:dyDescent="0.25">
      <c r="I740" s="1"/>
    </row>
    <row r="741" spans="9:9" x14ac:dyDescent="0.25">
      <c r="I741" s="1"/>
    </row>
    <row r="742" spans="9:9" x14ac:dyDescent="0.25">
      <c r="I742" s="1"/>
    </row>
    <row r="743" spans="9:9" x14ac:dyDescent="0.25">
      <c r="I743" s="1"/>
    </row>
    <row r="744" spans="9:9" x14ac:dyDescent="0.25">
      <c r="I744" s="1"/>
    </row>
    <row r="745" spans="9:9" x14ac:dyDescent="0.25">
      <c r="I745" s="1"/>
    </row>
    <row r="746" spans="9:9" x14ac:dyDescent="0.25">
      <c r="I746" s="1"/>
    </row>
    <row r="747" spans="9:9" x14ac:dyDescent="0.25">
      <c r="I747" s="1"/>
    </row>
    <row r="748" spans="9:9" x14ac:dyDescent="0.25">
      <c r="I748" s="1"/>
    </row>
    <row r="749" spans="9:9" x14ac:dyDescent="0.25">
      <c r="I749" s="1"/>
    </row>
    <row r="750" spans="9:9" x14ac:dyDescent="0.25">
      <c r="I750" s="1"/>
    </row>
    <row r="751" spans="9:9" x14ac:dyDescent="0.25">
      <c r="I751" s="1"/>
    </row>
    <row r="752" spans="9:9" x14ac:dyDescent="0.25">
      <c r="I752" s="1"/>
    </row>
    <row r="753" spans="9:9" x14ac:dyDescent="0.25">
      <c r="I753" s="1"/>
    </row>
    <row r="754" spans="9:9" x14ac:dyDescent="0.25">
      <c r="I754" s="1"/>
    </row>
    <row r="755" spans="9:9" x14ac:dyDescent="0.25">
      <c r="I755" s="1"/>
    </row>
    <row r="756" spans="9:9" x14ac:dyDescent="0.25">
      <c r="I756" s="1"/>
    </row>
    <row r="757" spans="9:9" x14ac:dyDescent="0.25">
      <c r="I757" s="1"/>
    </row>
    <row r="758" spans="9:9" x14ac:dyDescent="0.25">
      <c r="I758" s="1"/>
    </row>
    <row r="759" spans="9:9" x14ac:dyDescent="0.25">
      <c r="I759" s="1"/>
    </row>
    <row r="760" spans="9:9" x14ac:dyDescent="0.25">
      <c r="I760" s="1"/>
    </row>
    <row r="761" spans="9:9" x14ac:dyDescent="0.25">
      <c r="I761" s="1"/>
    </row>
    <row r="762" spans="9:9" x14ac:dyDescent="0.25">
      <c r="I762" s="1"/>
    </row>
    <row r="763" spans="9:9" x14ac:dyDescent="0.25">
      <c r="I763" s="1"/>
    </row>
    <row r="764" spans="9:9" x14ac:dyDescent="0.25">
      <c r="I764" s="1"/>
    </row>
    <row r="765" spans="9:9" x14ac:dyDescent="0.25">
      <c r="I765" s="1"/>
    </row>
    <row r="766" spans="9:9" x14ac:dyDescent="0.25">
      <c r="I766" s="1"/>
    </row>
    <row r="767" spans="9:9" x14ac:dyDescent="0.25">
      <c r="I767" s="1"/>
    </row>
    <row r="768" spans="9:9" x14ac:dyDescent="0.25">
      <c r="I768" s="1"/>
    </row>
    <row r="769" spans="9:9" x14ac:dyDescent="0.25">
      <c r="I769" s="1"/>
    </row>
    <row r="770" spans="9:9" x14ac:dyDescent="0.25">
      <c r="I770" s="1"/>
    </row>
    <row r="771" spans="9:9" x14ac:dyDescent="0.25">
      <c r="I771" s="1"/>
    </row>
    <row r="772" spans="9:9" x14ac:dyDescent="0.25">
      <c r="I772" s="1"/>
    </row>
    <row r="773" spans="9:9" x14ac:dyDescent="0.25">
      <c r="I773" s="1"/>
    </row>
    <row r="774" spans="9:9" x14ac:dyDescent="0.25">
      <c r="I774" s="1"/>
    </row>
    <row r="775" spans="9:9" x14ac:dyDescent="0.25">
      <c r="I775" s="1"/>
    </row>
    <row r="776" spans="9:9" x14ac:dyDescent="0.25">
      <c r="I776" s="1"/>
    </row>
    <row r="777" spans="9:9" x14ac:dyDescent="0.25">
      <c r="I777" s="1"/>
    </row>
    <row r="778" spans="9:9" x14ac:dyDescent="0.25">
      <c r="I778" s="1"/>
    </row>
    <row r="779" spans="9:9" x14ac:dyDescent="0.25">
      <c r="I779" s="1"/>
    </row>
    <row r="780" spans="9:9" x14ac:dyDescent="0.25">
      <c r="I780" s="1"/>
    </row>
    <row r="781" spans="9:9" x14ac:dyDescent="0.25">
      <c r="I781" s="1"/>
    </row>
    <row r="782" spans="9:9" x14ac:dyDescent="0.25">
      <c r="I782" s="1"/>
    </row>
    <row r="783" spans="9:9" x14ac:dyDescent="0.25">
      <c r="I783" s="1"/>
    </row>
    <row r="784" spans="9:9" x14ac:dyDescent="0.25">
      <c r="I784" s="1"/>
    </row>
    <row r="785" spans="9:9" x14ac:dyDescent="0.25">
      <c r="I785" s="1"/>
    </row>
    <row r="786" spans="9:9" x14ac:dyDescent="0.25">
      <c r="I786" s="1"/>
    </row>
    <row r="787" spans="9:9" x14ac:dyDescent="0.25">
      <c r="I787" s="1"/>
    </row>
    <row r="788" spans="9:9" x14ac:dyDescent="0.25">
      <c r="I788" s="1"/>
    </row>
    <row r="789" spans="9:9" x14ac:dyDescent="0.25">
      <c r="I789" s="1"/>
    </row>
    <row r="790" spans="9:9" x14ac:dyDescent="0.25">
      <c r="I790" s="1"/>
    </row>
    <row r="791" spans="9:9" x14ac:dyDescent="0.25">
      <c r="I791" s="1"/>
    </row>
    <row r="792" spans="9:9" x14ac:dyDescent="0.25">
      <c r="I792" s="1"/>
    </row>
    <row r="793" spans="9:9" x14ac:dyDescent="0.25">
      <c r="I793" s="1"/>
    </row>
    <row r="794" spans="9:9" x14ac:dyDescent="0.25">
      <c r="I794" s="1"/>
    </row>
    <row r="795" spans="9:9" x14ac:dyDescent="0.25">
      <c r="I795" s="1"/>
    </row>
    <row r="796" spans="9:9" x14ac:dyDescent="0.25">
      <c r="I796" s="1"/>
    </row>
    <row r="797" spans="9:9" x14ac:dyDescent="0.25">
      <c r="I797" s="1"/>
    </row>
    <row r="798" spans="9:9" x14ac:dyDescent="0.25">
      <c r="I798" s="1"/>
    </row>
    <row r="799" spans="9:9" x14ac:dyDescent="0.25">
      <c r="I799" s="1"/>
    </row>
    <row r="800" spans="9:9" x14ac:dyDescent="0.25">
      <c r="I800" s="1"/>
    </row>
    <row r="801" spans="9:9" x14ac:dyDescent="0.25">
      <c r="I801" s="1"/>
    </row>
    <row r="802" spans="9:9" x14ac:dyDescent="0.25">
      <c r="I802" s="1"/>
    </row>
    <row r="803" spans="9:9" x14ac:dyDescent="0.25">
      <c r="I803" s="1"/>
    </row>
    <row r="804" spans="9:9" x14ac:dyDescent="0.25">
      <c r="I804" s="1"/>
    </row>
    <row r="805" spans="9:9" x14ac:dyDescent="0.25">
      <c r="I805" s="1"/>
    </row>
    <row r="806" spans="9:9" x14ac:dyDescent="0.25">
      <c r="I806" s="1"/>
    </row>
    <row r="807" spans="9:9" x14ac:dyDescent="0.25">
      <c r="I807" s="1"/>
    </row>
    <row r="808" spans="9:9" x14ac:dyDescent="0.25">
      <c r="I808" s="1"/>
    </row>
    <row r="809" spans="9:9" x14ac:dyDescent="0.25">
      <c r="I809" s="1"/>
    </row>
    <row r="810" spans="9:9" x14ac:dyDescent="0.25">
      <c r="I810" s="1"/>
    </row>
    <row r="811" spans="9:9" x14ac:dyDescent="0.25">
      <c r="I811" s="1"/>
    </row>
    <row r="812" spans="9:9" x14ac:dyDescent="0.25">
      <c r="I812" s="1"/>
    </row>
    <row r="813" spans="9:9" x14ac:dyDescent="0.25">
      <c r="I813" s="1"/>
    </row>
    <row r="814" spans="9:9" x14ac:dyDescent="0.25">
      <c r="I814" s="1"/>
    </row>
    <row r="815" spans="9:9" x14ac:dyDescent="0.25">
      <c r="I815" s="1"/>
    </row>
    <row r="816" spans="9:9" x14ac:dyDescent="0.25">
      <c r="I816" s="1"/>
    </row>
    <row r="817" spans="9:9" x14ac:dyDescent="0.25">
      <c r="I817" s="1"/>
    </row>
    <row r="818" spans="9:9" x14ac:dyDescent="0.25">
      <c r="I818" s="1"/>
    </row>
    <row r="819" spans="9:9" x14ac:dyDescent="0.25">
      <c r="I819" s="1"/>
    </row>
    <row r="820" spans="9:9" x14ac:dyDescent="0.25">
      <c r="I820" s="1"/>
    </row>
    <row r="821" spans="9:9" x14ac:dyDescent="0.25">
      <c r="I821" s="1"/>
    </row>
    <row r="822" spans="9:9" x14ac:dyDescent="0.25">
      <c r="I822" s="1"/>
    </row>
    <row r="823" spans="9:9" x14ac:dyDescent="0.25">
      <c r="I823" s="1"/>
    </row>
    <row r="824" spans="9:9" x14ac:dyDescent="0.25">
      <c r="I824" s="1"/>
    </row>
    <row r="825" spans="9:9" x14ac:dyDescent="0.25">
      <c r="I825" s="1"/>
    </row>
    <row r="826" spans="9:9" x14ac:dyDescent="0.25">
      <c r="I826" s="1"/>
    </row>
    <row r="827" spans="9:9" x14ac:dyDescent="0.25">
      <c r="I827" s="1"/>
    </row>
    <row r="828" spans="9:9" x14ac:dyDescent="0.25">
      <c r="I828" s="1"/>
    </row>
    <row r="829" spans="9:9" x14ac:dyDescent="0.25">
      <c r="I829" s="1"/>
    </row>
    <row r="830" spans="9:9" x14ac:dyDescent="0.25">
      <c r="I830" s="1"/>
    </row>
    <row r="831" spans="9:9" x14ac:dyDescent="0.25">
      <c r="I831" s="1"/>
    </row>
    <row r="832" spans="9:9" x14ac:dyDescent="0.25">
      <c r="I832" s="1"/>
    </row>
    <row r="833" spans="9:9" x14ac:dyDescent="0.25">
      <c r="I833" s="1"/>
    </row>
    <row r="834" spans="9:9" x14ac:dyDescent="0.25">
      <c r="I834" s="1"/>
    </row>
    <row r="835" spans="9:9" x14ac:dyDescent="0.25">
      <c r="I835" s="1"/>
    </row>
    <row r="836" spans="9:9" x14ac:dyDescent="0.25">
      <c r="I836" s="1"/>
    </row>
    <row r="837" spans="9:9" x14ac:dyDescent="0.25">
      <c r="I837" s="1"/>
    </row>
    <row r="838" spans="9:9" x14ac:dyDescent="0.25">
      <c r="I838" s="1"/>
    </row>
    <row r="839" spans="9:9" x14ac:dyDescent="0.25">
      <c r="I839" s="1"/>
    </row>
    <row r="840" spans="9:9" x14ac:dyDescent="0.25">
      <c r="I840" s="1"/>
    </row>
    <row r="841" spans="9:9" x14ac:dyDescent="0.25">
      <c r="I841" s="1"/>
    </row>
  </sheetData>
  <mergeCells count="42">
    <mergeCell ref="E26:F26"/>
    <mergeCell ref="E27:F27"/>
    <mergeCell ref="D12:E12"/>
    <mergeCell ref="D6:E6"/>
    <mergeCell ref="E24:F24"/>
    <mergeCell ref="B22:D22"/>
    <mergeCell ref="B23:D23"/>
    <mergeCell ref="B24:D24"/>
    <mergeCell ref="B25:D25"/>
    <mergeCell ref="B4:I4"/>
    <mergeCell ref="F5:I5"/>
    <mergeCell ref="B19:D19"/>
    <mergeCell ref="B20:D20"/>
    <mergeCell ref="B10:D10"/>
    <mergeCell ref="B13:C13"/>
    <mergeCell ref="B15:C15"/>
    <mergeCell ref="B16:D16"/>
    <mergeCell ref="B34:D34"/>
    <mergeCell ref="B35:D35"/>
    <mergeCell ref="B26:D26"/>
    <mergeCell ref="B29:D29"/>
    <mergeCell ref="B30:D30"/>
    <mergeCell ref="B27:D27"/>
    <mergeCell ref="B28:D28"/>
    <mergeCell ref="B31:D31"/>
    <mergeCell ref="B32:D32"/>
    <mergeCell ref="B3:K3"/>
    <mergeCell ref="B18:D18"/>
    <mergeCell ref="E18:F18"/>
    <mergeCell ref="B33:D33"/>
    <mergeCell ref="E21:F21"/>
    <mergeCell ref="E23:F23"/>
    <mergeCell ref="E22:F22"/>
    <mergeCell ref="E25:F25"/>
    <mergeCell ref="E17:F17"/>
    <mergeCell ref="E19:F19"/>
    <mergeCell ref="E20:F20"/>
    <mergeCell ref="E16:F16"/>
    <mergeCell ref="C8:E8"/>
    <mergeCell ref="C9:E9"/>
    <mergeCell ref="B21:D21"/>
    <mergeCell ref="B17:D17"/>
  </mergeCells>
  <pageMargins left="0.7" right="0.7" top="0.75" bottom="0.75" header="0.3" footer="0.3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opLeftCell="A19" workbookViewId="0">
      <selection activeCell="C7" sqref="C7:D7"/>
    </sheetView>
  </sheetViews>
  <sheetFormatPr defaultRowHeight="15" x14ac:dyDescent="0.25"/>
  <cols>
    <col min="1" max="1" width="11.5703125" customWidth="1"/>
    <col min="2" max="2" width="10.140625" customWidth="1"/>
    <col min="3" max="3" width="3.42578125" customWidth="1"/>
    <col min="4" max="4" width="12.42578125" customWidth="1"/>
    <col min="5" max="5" width="10" customWidth="1"/>
    <col min="6" max="6" width="5" customWidth="1"/>
    <col min="7" max="7" width="2.85546875" customWidth="1"/>
    <col min="9" max="9" width="11.5703125" customWidth="1"/>
    <col min="10" max="10" width="12.28515625" customWidth="1"/>
    <col min="13" max="13" width="8.85546875" customWidth="1"/>
  </cols>
  <sheetData>
    <row r="1" spans="1:15" ht="27.75" customHeight="1" x14ac:dyDescent="0.3">
      <c r="A1" s="198" t="s">
        <v>97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5" ht="24.75" customHeight="1" x14ac:dyDescent="0.25"/>
    <row r="3" spans="1:15" ht="15.75" x14ac:dyDescent="0.25">
      <c r="A3" s="91" t="s">
        <v>11</v>
      </c>
      <c r="B3" s="5"/>
      <c r="C3" s="5"/>
      <c r="D3" s="5"/>
      <c r="E3" s="5"/>
      <c r="F3" s="5"/>
      <c r="G3" s="5"/>
      <c r="H3" s="5"/>
      <c r="I3" s="5"/>
      <c r="J3" s="5"/>
      <c r="K3" s="48"/>
      <c r="L3" s="48"/>
      <c r="M3" s="48"/>
      <c r="N3" s="48"/>
    </row>
    <row r="4" spans="1:15" ht="15.75" x14ac:dyDescent="0.25">
      <c r="A4" s="5"/>
      <c r="B4" s="34" t="s">
        <v>40</v>
      </c>
      <c r="C4" s="173" t="s">
        <v>23</v>
      </c>
      <c r="D4" s="173"/>
      <c r="E4" s="8">
        <v>1632241</v>
      </c>
      <c r="F4" s="38" t="s">
        <v>3</v>
      </c>
      <c r="G4" s="36">
        <v>6</v>
      </c>
      <c r="H4" s="5"/>
      <c r="I4" s="29">
        <f>(E4*G4)</f>
        <v>9793446</v>
      </c>
      <c r="J4" s="30">
        <f>(E4*G4)</f>
        <v>9793446</v>
      </c>
      <c r="K4" s="31"/>
      <c r="L4" s="31"/>
      <c r="M4" s="31"/>
      <c r="N4" s="31"/>
    </row>
    <row r="5" spans="1:15" ht="15.75" x14ac:dyDescent="0.25">
      <c r="A5" s="34"/>
      <c r="B5" s="34"/>
      <c r="C5" s="34"/>
      <c r="D5" s="34"/>
      <c r="E5" s="8"/>
      <c r="F5" s="38"/>
      <c r="G5" s="8"/>
      <c r="H5" s="38"/>
      <c r="I5" s="38"/>
      <c r="J5" s="34"/>
      <c r="K5" s="17"/>
      <c r="L5" s="17"/>
      <c r="M5" s="17"/>
      <c r="N5" s="31"/>
    </row>
    <row r="6" spans="1:15" ht="15.75" x14ac:dyDescent="0.25">
      <c r="A6" s="5"/>
      <c r="B6" s="5"/>
      <c r="C6" s="8"/>
      <c r="D6" s="38"/>
      <c r="E6" s="8"/>
      <c r="F6" s="38"/>
      <c r="G6" s="8"/>
      <c r="H6" s="8"/>
      <c r="I6" s="34"/>
      <c r="J6" s="37"/>
      <c r="K6" s="17"/>
      <c r="L6" s="17"/>
      <c r="M6" s="17"/>
      <c r="N6" s="31"/>
    </row>
    <row r="7" spans="1:15" ht="15.75" x14ac:dyDescent="0.25">
      <c r="A7" s="91" t="s">
        <v>98</v>
      </c>
      <c r="B7" s="61">
        <v>19.5</v>
      </c>
      <c r="C7" s="174">
        <v>9793446</v>
      </c>
      <c r="D7" s="174"/>
      <c r="E7" s="83">
        <v>0.19500000000000001</v>
      </c>
      <c r="F7" s="36"/>
      <c r="G7" s="8"/>
      <c r="H7" s="5"/>
      <c r="I7" s="29">
        <f>(C7*E7)</f>
        <v>1909721.97</v>
      </c>
      <c r="J7" s="30">
        <f>(C7*E7)</f>
        <v>1909721.97</v>
      </c>
      <c r="K7" s="22"/>
      <c r="L7" s="22"/>
      <c r="M7" s="22"/>
      <c r="N7" s="22"/>
      <c r="O7" s="22"/>
    </row>
    <row r="8" spans="1:15" ht="15.75" x14ac:dyDescent="0.25">
      <c r="A8" s="5"/>
      <c r="B8" s="5"/>
      <c r="C8" s="8"/>
      <c r="D8" s="38"/>
      <c r="E8" s="8"/>
      <c r="F8" s="8"/>
      <c r="G8" s="8"/>
      <c r="H8" s="5"/>
      <c r="I8" s="5"/>
      <c r="J8" s="5"/>
      <c r="K8" s="11"/>
      <c r="L8" s="11"/>
      <c r="M8" s="11"/>
    </row>
    <row r="9" spans="1:15" ht="15.75" customHeight="1" x14ac:dyDescent="0.3">
      <c r="A9" s="153" t="s">
        <v>90</v>
      </c>
      <c r="B9" s="154"/>
      <c r="C9" s="8"/>
      <c r="D9" s="8"/>
      <c r="E9" s="8"/>
      <c r="F9" s="8"/>
      <c r="G9" s="8"/>
      <c r="H9" s="5"/>
      <c r="I9" s="29"/>
      <c r="J9" s="30">
        <f>(I4+I7)</f>
        <v>11703167.970000001</v>
      </c>
      <c r="K9" s="47"/>
      <c r="L9" s="47"/>
      <c r="M9" s="44"/>
      <c r="N9" s="45"/>
      <c r="O9" s="45"/>
    </row>
    <row r="10" spans="1:15" ht="15.75" customHeight="1" x14ac:dyDescent="0.25">
      <c r="A10" s="5"/>
      <c r="B10" s="5"/>
      <c r="C10" s="8"/>
      <c r="D10" s="8"/>
      <c r="E10" s="8"/>
      <c r="F10" s="8"/>
      <c r="G10" s="8"/>
      <c r="H10" s="5"/>
      <c r="I10" s="5"/>
      <c r="J10" s="5"/>
      <c r="K10" s="33"/>
      <c r="L10" s="47"/>
      <c r="M10" s="44"/>
      <c r="N10" s="45"/>
      <c r="O10" s="45"/>
    </row>
    <row r="11" spans="1:15" ht="15.75" customHeight="1" x14ac:dyDescent="0.25">
      <c r="A11" s="5"/>
      <c r="B11" s="5"/>
      <c r="C11" s="8"/>
      <c r="D11" s="8"/>
      <c r="E11" s="8"/>
      <c r="F11" s="8"/>
      <c r="G11" s="8"/>
      <c r="H11" s="5"/>
      <c r="I11" s="5"/>
      <c r="J11" s="5"/>
      <c r="K11" s="47"/>
      <c r="L11" s="44"/>
      <c r="M11" s="44"/>
      <c r="N11" s="46"/>
      <c r="O11" s="46"/>
    </row>
    <row r="12" spans="1:15" ht="15.75" customHeight="1" x14ac:dyDescent="0.25">
      <c r="A12" s="184" t="s">
        <v>5</v>
      </c>
      <c r="B12" s="184"/>
      <c r="C12" s="8"/>
      <c r="D12" s="8"/>
      <c r="E12" s="8"/>
      <c r="F12" s="8"/>
      <c r="G12" s="8"/>
      <c r="H12" s="5"/>
      <c r="I12" s="5"/>
      <c r="J12" s="5"/>
      <c r="K12" s="44"/>
      <c r="L12" s="44"/>
      <c r="M12" s="44"/>
      <c r="N12" s="46"/>
      <c r="O12" s="46"/>
    </row>
    <row r="13" spans="1:15" ht="15.75" customHeight="1" x14ac:dyDescent="0.25">
      <c r="A13" s="211" t="s">
        <v>48</v>
      </c>
      <c r="B13" s="212"/>
      <c r="C13" s="213"/>
      <c r="D13" s="167">
        <v>2716660</v>
      </c>
      <c r="E13" s="168"/>
      <c r="F13" s="38" t="s">
        <v>3</v>
      </c>
      <c r="G13" s="8">
        <v>6</v>
      </c>
      <c r="H13" s="5"/>
      <c r="I13" s="8"/>
      <c r="J13" s="8">
        <f>(D13*G13)</f>
        <v>16299960</v>
      </c>
      <c r="K13" s="44"/>
      <c r="L13" s="44"/>
      <c r="M13" s="44"/>
      <c r="N13" s="46"/>
      <c r="O13" s="46"/>
    </row>
    <row r="14" spans="1:15" ht="15.75" customHeight="1" x14ac:dyDescent="0.25">
      <c r="A14" s="184" t="s">
        <v>52</v>
      </c>
      <c r="B14" s="184"/>
      <c r="C14" s="184"/>
      <c r="D14" s="189">
        <v>720000</v>
      </c>
      <c r="E14" s="189"/>
      <c r="F14" s="23">
        <v>0.45</v>
      </c>
      <c r="G14" s="32" t="s">
        <v>41</v>
      </c>
      <c r="H14" s="5">
        <f>(D14*F14/2)</f>
        <v>162000</v>
      </c>
      <c r="I14" s="5"/>
      <c r="J14" s="8"/>
      <c r="K14" s="44"/>
      <c r="L14" s="44"/>
      <c r="M14" s="44"/>
      <c r="N14" s="46"/>
      <c r="O14" s="46"/>
    </row>
    <row r="15" spans="1:15" ht="15.75" x14ac:dyDescent="0.25">
      <c r="A15" s="184" t="s">
        <v>53</v>
      </c>
      <c r="B15" s="184"/>
      <c r="C15" s="184"/>
      <c r="D15" s="189">
        <v>7000</v>
      </c>
      <c r="E15" s="189"/>
      <c r="F15" s="23">
        <v>0.45</v>
      </c>
      <c r="G15" s="37">
        <v>6</v>
      </c>
      <c r="H15" s="5">
        <f>(D15*F15*G15)</f>
        <v>18900</v>
      </c>
      <c r="I15" s="5"/>
      <c r="J15" s="5"/>
      <c r="K15" s="11"/>
      <c r="L15" s="11"/>
      <c r="M15" s="11"/>
    </row>
    <row r="16" spans="1:15" ht="15.75" x14ac:dyDescent="0.25">
      <c r="A16" s="184" t="s">
        <v>54</v>
      </c>
      <c r="B16" s="184"/>
      <c r="C16" s="184"/>
      <c r="D16" s="189">
        <v>60000</v>
      </c>
      <c r="E16" s="189"/>
      <c r="F16" s="24">
        <v>0.45</v>
      </c>
      <c r="G16" s="37">
        <v>6</v>
      </c>
      <c r="H16" s="5">
        <f t="shared" ref="H16" si="0">(D16*F16*G16)</f>
        <v>162000</v>
      </c>
      <c r="I16" s="5"/>
      <c r="J16" s="5"/>
      <c r="K16" s="11"/>
      <c r="L16" s="11"/>
      <c r="M16" s="11"/>
    </row>
    <row r="17" spans="1:13" ht="15.75" x14ac:dyDescent="0.25">
      <c r="A17" s="184" t="s">
        <v>55</v>
      </c>
      <c r="B17" s="184"/>
      <c r="C17" s="184"/>
      <c r="D17" s="189">
        <v>35000</v>
      </c>
      <c r="E17" s="189"/>
      <c r="F17" s="25" t="s">
        <v>3</v>
      </c>
      <c r="G17" s="37">
        <v>6</v>
      </c>
      <c r="H17" s="5">
        <f>(D17*G17)</f>
        <v>210000</v>
      </c>
      <c r="I17" s="5"/>
      <c r="J17" s="5"/>
      <c r="K17" s="11"/>
      <c r="L17" s="11"/>
      <c r="M17" s="11"/>
    </row>
    <row r="18" spans="1:13" ht="15.75" x14ac:dyDescent="0.25">
      <c r="A18" s="184" t="s">
        <v>56</v>
      </c>
      <c r="B18" s="184"/>
      <c r="C18" s="184"/>
      <c r="D18" s="189">
        <v>67000</v>
      </c>
      <c r="E18" s="189"/>
      <c r="F18" s="34" t="s">
        <v>3</v>
      </c>
      <c r="G18" s="37">
        <v>6</v>
      </c>
      <c r="H18" s="5">
        <f t="shared" ref="H18:H26" si="1">(D18*G18)</f>
        <v>402000</v>
      </c>
      <c r="I18" s="5"/>
      <c r="J18" s="5"/>
      <c r="K18" s="11"/>
      <c r="L18" s="11"/>
      <c r="M18" s="11"/>
    </row>
    <row r="19" spans="1:13" ht="15.75" x14ac:dyDescent="0.25">
      <c r="A19" s="184" t="s">
        <v>51</v>
      </c>
      <c r="B19" s="184"/>
      <c r="C19" s="184"/>
      <c r="D19" s="210">
        <v>33000</v>
      </c>
      <c r="E19" s="210"/>
      <c r="F19" s="34" t="s">
        <v>3</v>
      </c>
      <c r="G19" s="37">
        <v>6</v>
      </c>
      <c r="H19" s="5">
        <f t="shared" si="1"/>
        <v>198000</v>
      </c>
      <c r="I19" s="5"/>
      <c r="J19" s="5"/>
      <c r="K19" s="11"/>
      <c r="L19" s="11"/>
      <c r="M19" s="11"/>
    </row>
    <row r="20" spans="1:13" ht="15.75" x14ac:dyDescent="0.25">
      <c r="A20" s="184" t="s">
        <v>28</v>
      </c>
      <c r="B20" s="184"/>
      <c r="C20" s="184"/>
      <c r="D20" s="189">
        <v>20000</v>
      </c>
      <c r="E20" s="189"/>
      <c r="F20" s="34" t="s">
        <v>3</v>
      </c>
      <c r="G20" s="5">
        <v>6</v>
      </c>
      <c r="H20" s="5">
        <f t="shared" si="1"/>
        <v>120000</v>
      </c>
      <c r="I20" s="5"/>
      <c r="J20" s="5"/>
      <c r="K20" s="11"/>
      <c r="L20" s="11"/>
      <c r="M20" s="11"/>
    </row>
    <row r="21" spans="1:13" ht="15.75" x14ac:dyDescent="0.25">
      <c r="A21" s="184" t="s">
        <v>39</v>
      </c>
      <c r="B21" s="184"/>
      <c r="C21" s="184"/>
      <c r="D21" s="189">
        <v>21000</v>
      </c>
      <c r="E21" s="189"/>
      <c r="F21" s="34" t="s">
        <v>3</v>
      </c>
      <c r="G21" s="37">
        <v>3</v>
      </c>
      <c r="H21" s="5">
        <f t="shared" si="1"/>
        <v>63000</v>
      </c>
      <c r="I21" s="5"/>
      <c r="J21" s="5"/>
      <c r="K21" s="11"/>
      <c r="L21" s="11"/>
      <c r="M21" s="11"/>
    </row>
    <row r="22" spans="1:13" ht="15.75" x14ac:dyDescent="0.25">
      <c r="A22" s="184" t="s">
        <v>29</v>
      </c>
      <c r="B22" s="184"/>
      <c r="C22" s="184"/>
      <c r="D22" s="189">
        <v>24000</v>
      </c>
      <c r="E22" s="189"/>
      <c r="F22" s="34" t="s">
        <v>3</v>
      </c>
      <c r="G22" s="37">
        <v>6</v>
      </c>
      <c r="H22" s="5">
        <f t="shared" si="1"/>
        <v>144000</v>
      </c>
      <c r="I22" s="5"/>
      <c r="J22" s="5"/>
      <c r="K22" s="11"/>
      <c r="L22" s="11"/>
      <c r="M22" s="11"/>
    </row>
    <row r="23" spans="1:13" ht="15.75" x14ac:dyDescent="0.25">
      <c r="A23" s="184" t="s">
        <v>58</v>
      </c>
      <c r="B23" s="184"/>
      <c r="C23" s="184"/>
      <c r="D23" s="189">
        <v>10000</v>
      </c>
      <c r="E23" s="189"/>
      <c r="F23" s="34" t="s">
        <v>3</v>
      </c>
      <c r="G23" s="37">
        <v>6</v>
      </c>
      <c r="H23" s="5">
        <f t="shared" si="1"/>
        <v>60000</v>
      </c>
      <c r="I23" s="5"/>
      <c r="J23" s="5"/>
      <c r="K23" s="11"/>
      <c r="L23" s="11"/>
      <c r="M23" s="11"/>
    </row>
    <row r="24" spans="1:13" ht="15.75" x14ac:dyDescent="0.25">
      <c r="A24" s="184" t="s">
        <v>42</v>
      </c>
      <c r="B24" s="184"/>
      <c r="C24" s="184"/>
      <c r="D24" s="189">
        <v>6000</v>
      </c>
      <c r="E24" s="189"/>
      <c r="F24" s="34" t="s">
        <v>3</v>
      </c>
      <c r="G24" s="37">
        <v>6</v>
      </c>
      <c r="H24" s="5">
        <f t="shared" si="1"/>
        <v>36000</v>
      </c>
      <c r="I24" s="5"/>
      <c r="J24" s="5"/>
      <c r="K24" s="11"/>
      <c r="L24" s="11"/>
      <c r="M24" s="11"/>
    </row>
    <row r="25" spans="1:13" ht="15.75" x14ac:dyDescent="0.25">
      <c r="A25" s="184" t="s">
        <v>46</v>
      </c>
      <c r="B25" s="184"/>
      <c r="C25" s="184"/>
      <c r="D25" s="189">
        <v>70000</v>
      </c>
      <c r="E25" s="189"/>
      <c r="F25" s="34" t="s">
        <v>3</v>
      </c>
      <c r="G25" s="37">
        <v>6</v>
      </c>
      <c r="H25" s="5">
        <f t="shared" si="1"/>
        <v>420000</v>
      </c>
      <c r="I25" s="5"/>
      <c r="J25" s="5"/>
      <c r="K25" s="11"/>
      <c r="L25" s="11"/>
      <c r="M25" s="11"/>
    </row>
    <row r="26" spans="1:13" ht="15.75" x14ac:dyDescent="0.25">
      <c r="A26" s="184" t="s">
        <v>6</v>
      </c>
      <c r="B26" s="184"/>
      <c r="C26" s="184"/>
      <c r="D26" s="189">
        <v>112000</v>
      </c>
      <c r="E26" s="189"/>
      <c r="F26" s="34" t="s">
        <v>3</v>
      </c>
      <c r="G26" s="37">
        <v>6</v>
      </c>
      <c r="H26" s="5">
        <f t="shared" si="1"/>
        <v>672000</v>
      </c>
      <c r="I26" s="5"/>
      <c r="J26" s="5"/>
      <c r="K26" s="11"/>
      <c r="L26" s="11"/>
      <c r="M26" s="11"/>
    </row>
    <row r="27" spans="1:13" ht="15.75" x14ac:dyDescent="0.25">
      <c r="A27" s="184" t="s">
        <v>59</v>
      </c>
      <c r="B27" s="184"/>
      <c r="C27" s="184"/>
      <c r="D27" s="37"/>
      <c r="E27" s="37">
        <v>22000</v>
      </c>
      <c r="F27" s="34" t="s">
        <v>3</v>
      </c>
      <c r="G27" s="37">
        <v>6</v>
      </c>
      <c r="H27" s="5">
        <f>(E27*G27)</f>
        <v>132000</v>
      </c>
      <c r="I27" s="8"/>
      <c r="J27" s="8">
        <f>SUM(H14:H27)</f>
        <v>2799900</v>
      </c>
      <c r="K27" s="11"/>
      <c r="L27" s="11"/>
      <c r="M27" s="11"/>
    </row>
    <row r="28" spans="1:13" ht="15.75" x14ac:dyDescent="0.25">
      <c r="A28" s="207" t="s">
        <v>60</v>
      </c>
      <c r="B28" s="208"/>
      <c r="C28" s="208"/>
      <c r="D28" s="5"/>
      <c r="E28" s="5"/>
      <c r="F28" s="5"/>
      <c r="G28" s="5"/>
      <c r="H28" s="5"/>
      <c r="I28" s="5"/>
      <c r="J28" s="5"/>
      <c r="K28" s="11"/>
      <c r="L28" s="11"/>
      <c r="M28" s="11"/>
    </row>
    <row r="29" spans="1:13" ht="15.75" x14ac:dyDescent="0.25">
      <c r="A29" s="207" t="s">
        <v>61</v>
      </c>
      <c r="B29" s="209"/>
      <c r="C29" s="209"/>
      <c r="D29" s="5"/>
      <c r="E29" s="5"/>
      <c r="F29" s="5"/>
      <c r="G29" s="5"/>
      <c r="H29" s="5"/>
      <c r="I29" s="5"/>
      <c r="J29" s="5"/>
      <c r="K29" s="11"/>
      <c r="L29" s="11"/>
      <c r="M29" s="11"/>
    </row>
    <row r="30" spans="1:13" ht="15.75" x14ac:dyDescent="0.25">
      <c r="A30" s="184" t="s">
        <v>62</v>
      </c>
      <c r="B30" s="184"/>
      <c r="C30" s="184"/>
      <c r="D30" s="37"/>
      <c r="E30" s="37"/>
      <c r="F30" s="26"/>
      <c r="G30" s="27"/>
      <c r="H30" s="27"/>
      <c r="I30" s="27"/>
      <c r="J30" s="27"/>
      <c r="K30" s="11"/>
      <c r="L30" s="11"/>
      <c r="M30" s="11"/>
    </row>
    <row r="31" spans="1:13" ht="15.75" x14ac:dyDescent="0.25">
      <c r="A31" s="184" t="s">
        <v>63</v>
      </c>
      <c r="B31" s="201"/>
      <c r="C31" s="201"/>
      <c r="D31" s="37"/>
      <c r="E31" s="37"/>
      <c r="F31" s="27"/>
      <c r="G31" s="40"/>
      <c r="H31" s="27"/>
      <c r="I31" s="27"/>
      <c r="J31" s="27"/>
      <c r="K31" s="11"/>
      <c r="L31" s="11"/>
      <c r="M31" s="11"/>
    </row>
    <row r="32" spans="1:13" ht="15.75" x14ac:dyDescent="0.2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11"/>
      <c r="L32" s="11"/>
      <c r="M32" s="11"/>
    </row>
    <row r="33" spans="1:13" ht="15.75" x14ac:dyDescent="0.25">
      <c r="A33" s="202" t="s">
        <v>43</v>
      </c>
      <c r="B33" s="202"/>
      <c r="C33" s="202"/>
      <c r="D33" s="203">
        <v>1359513</v>
      </c>
      <c r="E33" s="204"/>
      <c r="F33" s="27"/>
      <c r="G33" s="40"/>
      <c r="H33" s="27"/>
      <c r="I33" s="8"/>
      <c r="J33" s="8">
        <v>1359513</v>
      </c>
      <c r="K33" s="11"/>
      <c r="L33" s="11"/>
      <c r="M33" s="11"/>
    </row>
    <row r="34" spans="1:13" ht="15.75" x14ac:dyDescent="0.25">
      <c r="A34" s="202"/>
      <c r="B34" s="202"/>
      <c r="C34" s="202"/>
      <c r="D34" s="205"/>
      <c r="E34" s="206"/>
      <c r="F34" s="27"/>
      <c r="G34" s="40"/>
      <c r="H34" s="27"/>
      <c r="I34" s="2"/>
      <c r="J34" s="2"/>
      <c r="K34" s="11"/>
      <c r="L34" s="11"/>
      <c r="M34" s="11"/>
    </row>
    <row r="35" spans="1:13" ht="15.75" x14ac:dyDescent="0.25">
      <c r="A35" s="184" t="s">
        <v>44</v>
      </c>
      <c r="B35" s="184"/>
      <c r="C35" s="184"/>
      <c r="D35" s="27"/>
      <c r="E35" s="5">
        <v>78000</v>
      </c>
      <c r="F35" s="27"/>
      <c r="G35" s="27"/>
      <c r="H35" s="5"/>
      <c r="I35" s="39"/>
      <c r="J35" s="39"/>
      <c r="K35" s="11"/>
      <c r="L35" s="11"/>
      <c r="M35" s="11"/>
    </row>
    <row r="36" spans="1:13" ht="15.75" x14ac:dyDescent="0.25">
      <c r="A36" s="184" t="s">
        <v>36</v>
      </c>
      <c r="B36" s="184"/>
      <c r="C36" s="184"/>
      <c r="D36" s="5"/>
      <c r="E36" s="5">
        <v>5000</v>
      </c>
      <c r="F36" s="5"/>
      <c r="G36" s="5"/>
      <c r="H36" s="5"/>
      <c r="I36" s="5"/>
      <c r="J36" s="5"/>
    </row>
    <row r="37" spans="1:13" ht="15.75" x14ac:dyDescent="0.25">
      <c r="A37" s="184" t="s">
        <v>37</v>
      </c>
      <c r="B37" s="184"/>
      <c r="C37" s="184"/>
      <c r="D37" s="5"/>
      <c r="E37" s="5">
        <v>5000</v>
      </c>
      <c r="F37" s="5"/>
      <c r="G37" s="5"/>
      <c r="H37" s="5"/>
      <c r="I37" s="5"/>
      <c r="J37" s="5"/>
    </row>
    <row r="38" spans="1:13" ht="15.75" x14ac:dyDescent="0.25">
      <c r="A38" s="200" t="s">
        <v>45</v>
      </c>
      <c r="B38" s="200"/>
      <c r="C38" s="200"/>
      <c r="D38" s="5"/>
      <c r="E38" s="5">
        <v>5000</v>
      </c>
      <c r="F38" s="5"/>
      <c r="G38" s="5"/>
      <c r="H38" s="5"/>
      <c r="I38" s="5"/>
      <c r="J38" s="5"/>
    </row>
    <row r="39" spans="1:13" ht="15.75" x14ac:dyDescent="0.25">
      <c r="A39" s="200"/>
      <c r="B39" s="200"/>
      <c r="C39" s="200"/>
      <c r="D39" s="5"/>
      <c r="E39" s="5">
        <v>5000</v>
      </c>
      <c r="F39" s="5"/>
      <c r="G39" s="5"/>
      <c r="H39" s="8"/>
      <c r="I39" s="5"/>
      <c r="J39" s="5"/>
    </row>
    <row r="40" spans="1:13" ht="15.75" x14ac:dyDescent="0.25">
      <c r="A40" s="200" t="s">
        <v>45</v>
      </c>
      <c r="B40" s="200"/>
      <c r="C40" s="200"/>
      <c r="D40" s="5"/>
      <c r="E40" s="8">
        <v>69558</v>
      </c>
      <c r="F40" s="5"/>
      <c r="G40" s="6"/>
      <c r="H40" s="8"/>
      <c r="I40" s="5"/>
      <c r="J40" s="5"/>
    </row>
    <row r="41" spans="1:13" ht="15.75" x14ac:dyDescent="0.25">
      <c r="A41" s="200"/>
      <c r="B41" s="200"/>
      <c r="C41" s="200"/>
      <c r="D41" s="5"/>
      <c r="E41" s="8"/>
      <c r="F41" s="5"/>
      <c r="G41" s="5"/>
      <c r="H41" s="8"/>
      <c r="I41" s="5"/>
      <c r="J41" s="5"/>
    </row>
    <row r="42" spans="1:13" ht="15.75" x14ac:dyDescent="0.25">
      <c r="A42" s="169"/>
      <c r="B42" s="169"/>
      <c r="C42" s="169"/>
      <c r="D42" s="35"/>
      <c r="E42" s="8">
        <v>69558</v>
      </c>
      <c r="F42" s="5"/>
      <c r="G42" s="5"/>
      <c r="H42" s="8"/>
      <c r="I42" s="8"/>
      <c r="J42" s="8">
        <f>SUM(E35:E42)</f>
        <v>237116</v>
      </c>
    </row>
    <row r="43" spans="1:13" ht="15.75" x14ac:dyDescent="0.25">
      <c r="A43" s="169"/>
      <c r="B43" s="169"/>
      <c r="C43" s="169"/>
      <c r="D43" s="5"/>
      <c r="E43" s="5"/>
      <c r="F43" s="5"/>
      <c r="G43" s="5"/>
      <c r="H43" s="5"/>
      <c r="I43" s="5"/>
      <c r="J43" s="5"/>
    </row>
    <row r="44" spans="1:13" ht="15.75" x14ac:dyDescent="0.25">
      <c r="A44" s="193" t="s">
        <v>5</v>
      </c>
      <c r="B44" s="194"/>
      <c r="C44" s="195"/>
      <c r="D44" s="5"/>
      <c r="E44" s="5"/>
      <c r="F44" s="5"/>
      <c r="G44" s="5"/>
      <c r="H44" s="5"/>
      <c r="I44" s="5"/>
      <c r="J44" s="10">
        <f>SUM(J13+J27+J33+J42)</f>
        <v>20696489</v>
      </c>
    </row>
    <row r="45" spans="1:13" ht="15.75" x14ac:dyDescent="0.25">
      <c r="A45" s="148"/>
      <c r="B45" s="149"/>
      <c r="C45" s="149"/>
      <c r="D45" s="149"/>
      <c r="E45" s="149"/>
      <c r="F45" s="149"/>
      <c r="G45" s="149"/>
      <c r="H45" s="149"/>
      <c r="I45" s="149"/>
      <c r="J45" s="150"/>
    </row>
    <row r="46" spans="1:13" ht="15.75" x14ac:dyDescent="0.25">
      <c r="A46" s="193" t="s">
        <v>57</v>
      </c>
      <c r="B46" s="196"/>
      <c r="C46" s="196"/>
      <c r="D46" s="196"/>
      <c r="E46" s="197"/>
      <c r="F46" s="5"/>
      <c r="G46" s="5"/>
      <c r="H46" s="5"/>
      <c r="I46" s="5"/>
      <c r="J46" s="10">
        <f>SUM(J9+J44)</f>
        <v>32399656.969999999</v>
      </c>
    </row>
  </sheetData>
  <mergeCells count="50">
    <mergeCell ref="C4:D4"/>
    <mergeCell ref="C7:D7"/>
    <mergeCell ref="A9:B9"/>
    <mergeCell ref="A12:B12"/>
    <mergeCell ref="A13:C13"/>
    <mergeCell ref="D13:E13"/>
    <mergeCell ref="A14:C14"/>
    <mergeCell ref="D14:E14"/>
    <mergeCell ref="A15:C15"/>
    <mergeCell ref="D15:E15"/>
    <mergeCell ref="A16:C16"/>
    <mergeCell ref="D16:E16"/>
    <mergeCell ref="A17:C17"/>
    <mergeCell ref="D17:E17"/>
    <mergeCell ref="A18:C18"/>
    <mergeCell ref="D18:E18"/>
    <mergeCell ref="A19:C19"/>
    <mergeCell ref="D19:E19"/>
    <mergeCell ref="A20:C20"/>
    <mergeCell ref="D20:E20"/>
    <mergeCell ref="A21:C21"/>
    <mergeCell ref="D21:E21"/>
    <mergeCell ref="A22:C22"/>
    <mergeCell ref="D22:E22"/>
    <mergeCell ref="D26:E26"/>
    <mergeCell ref="A27:C27"/>
    <mergeCell ref="A28:C28"/>
    <mergeCell ref="A29:C29"/>
    <mergeCell ref="A23:C23"/>
    <mergeCell ref="D23:E23"/>
    <mergeCell ref="A24:C24"/>
    <mergeCell ref="D24:E24"/>
    <mergeCell ref="A25:C25"/>
    <mergeCell ref="D25:E25"/>
    <mergeCell ref="A43:C43"/>
    <mergeCell ref="A44:C44"/>
    <mergeCell ref="A45:J45"/>
    <mergeCell ref="A46:E46"/>
    <mergeCell ref="A1:J1"/>
    <mergeCell ref="A36:C36"/>
    <mergeCell ref="A37:C37"/>
    <mergeCell ref="A38:C39"/>
    <mergeCell ref="A40:C41"/>
    <mergeCell ref="A42:C42"/>
    <mergeCell ref="A30:C30"/>
    <mergeCell ref="A31:C31"/>
    <mergeCell ref="A33:C34"/>
    <mergeCell ref="D33:E34"/>
    <mergeCell ref="A35:C35"/>
    <mergeCell ref="A26:C26"/>
  </mergeCells>
  <pageMargins left="0.7" right="0.7" top="0.75" bottom="0.75" header="0.3" footer="0.3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9"/>
  <sheetViews>
    <sheetView workbookViewId="0">
      <selection activeCell="I21" sqref="H21:I22"/>
    </sheetView>
  </sheetViews>
  <sheetFormatPr defaultRowHeight="15" x14ac:dyDescent="0.25"/>
  <cols>
    <col min="3" max="3" width="9.85546875" customWidth="1"/>
    <col min="4" max="4" width="6.28515625" customWidth="1"/>
    <col min="5" max="5" width="4.140625" customWidth="1"/>
    <col min="6" max="6" width="2.85546875" customWidth="1"/>
    <col min="7" max="7" width="3" customWidth="1"/>
    <col min="8" max="8" width="6.42578125" customWidth="1"/>
    <col min="9" max="9" width="3.7109375" customWidth="1"/>
    <col min="10" max="10" width="6.85546875" customWidth="1"/>
    <col min="11" max="11" width="8.42578125" customWidth="1"/>
    <col min="12" max="12" width="3.5703125" customWidth="1"/>
    <col min="13" max="13" width="4" customWidth="1"/>
    <col min="14" max="14" width="10.140625" customWidth="1"/>
    <col min="15" max="15" width="0.28515625" hidden="1" customWidth="1"/>
    <col min="16" max="16" width="9.28515625" hidden="1" customWidth="1"/>
    <col min="17" max="17" width="9.140625" hidden="1" customWidth="1"/>
    <col min="18" max="18" width="3.7109375" hidden="1" customWidth="1"/>
    <col min="19" max="19" width="4.42578125" hidden="1" customWidth="1"/>
    <col min="20" max="20" width="9.5703125" hidden="1" customWidth="1"/>
    <col min="21" max="21" width="17.28515625" customWidth="1"/>
  </cols>
  <sheetData>
    <row r="1" spans="2:22" ht="15.75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2:22" ht="27.75" customHeight="1" x14ac:dyDescent="0.3">
      <c r="B2" s="142" t="s">
        <v>99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2:22" ht="15.75" x14ac:dyDescent="0.2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2:22" ht="18.75" x14ac:dyDescent="0.3">
      <c r="B4" s="11"/>
      <c r="C4" s="233" t="s">
        <v>64</v>
      </c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11"/>
      <c r="O4" s="11"/>
      <c r="P4" s="11"/>
      <c r="Q4" s="11"/>
      <c r="R4" s="11"/>
      <c r="S4" s="11"/>
      <c r="T4" s="11"/>
      <c r="U4" s="11"/>
    </row>
    <row r="5" spans="2:22" ht="18.75" customHeight="1" x14ac:dyDescent="0.25">
      <c r="B5" s="230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2"/>
    </row>
    <row r="6" spans="2:22" ht="33" customHeight="1" x14ac:dyDescent="0.25">
      <c r="B6" s="148"/>
      <c r="C6" s="150"/>
      <c r="D6" s="224" t="s">
        <v>67</v>
      </c>
      <c r="E6" s="225"/>
      <c r="F6" s="225"/>
      <c r="G6" s="229"/>
      <c r="H6" s="224" t="s">
        <v>68</v>
      </c>
      <c r="I6" s="225"/>
      <c r="J6" s="225"/>
      <c r="K6" s="226" t="s">
        <v>69</v>
      </c>
      <c r="L6" s="227"/>
      <c r="M6" s="227"/>
      <c r="N6" s="227"/>
      <c r="O6" s="227"/>
      <c r="P6" s="228"/>
      <c r="Q6" s="224" t="s">
        <v>70</v>
      </c>
      <c r="R6" s="225"/>
      <c r="S6" s="225"/>
      <c r="T6" s="229"/>
      <c r="U6" s="140" t="s">
        <v>4</v>
      </c>
      <c r="V6" s="15"/>
    </row>
    <row r="7" spans="2:22" ht="15.75" x14ac:dyDescent="0.25">
      <c r="B7" s="148"/>
      <c r="C7" s="150"/>
      <c r="D7" s="148" t="s">
        <v>65</v>
      </c>
      <c r="E7" s="149"/>
      <c r="F7" s="149"/>
      <c r="G7" s="150"/>
      <c r="H7" s="148" t="s">
        <v>65</v>
      </c>
      <c r="I7" s="149"/>
      <c r="J7" s="149"/>
      <c r="K7" s="169" t="s">
        <v>66</v>
      </c>
      <c r="L7" s="169"/>
      <c r="M7" s="169"/>
      <c r="N7" s="169"/>
      <c r="O7" s="169"/>
      <c r="P7" s="169"/>
      <c r="Q7" s="148"/>
      <c r="R7" s="149"/>
      <c r="S7" s="149"/>
      <c r="T7" s="150"/>
      <c r="U7" s="29"/>
      <c r="V7" s="16"/>
    </row>
    <row r="8" spans="2:22" ht="15.75" x14ac:dyDescent="0.25">
      <c r="B8" s="218" t="s">
        <v>9</v>
      </c>
      <c r="C8" s="218"/>
      <c r="D8" s="214">
        <v>21934.799999999999</v>
      </c>
      <c r="E8" s="215"/>
      <c r="F8" s="215"/>
      <c r="G8" s="216"/>
      <c r="H8" s="214">
        <v>7315</v>
      </c>
      <c r="I8" s="215"/>
      <c r="J8" s="216"/>
      <c r="K8" s="72">
        <v>3656</v>
      </c>
      <c r="L8" s="125" t="s">
        <v>3</v>
      </c>
      <c r="M8" s="72">
        <v>2</v>
      </c>
      <c r="N8" s="72">
        <v>7312</v>
      </c>
      <c r="O8" s="72"/>
      <c r="P8" s="72"/>
      <c r="Q8" s="157"/>
      <c r="R8" s="217"/>
      <c r="S8" s="158"/>
      <c r="T8" s="68"/>
      <c r="U8" s="68">
        <f>(D8+H8+N8+T8)</f>
        <v>36561.800000000003</v>
      </c>
      <c r="V8" s="19"/>
    </row>
    <row r="9" spans="2:22" ht="15.75" x14ac:dyDescent="0.25">
      <c r="B9" s="220" t="s">
        <v>82</v>
      </c>
      <c r="C9" s="221"/>
      <c r="D9" s="214">
        <v>30</v>
      </c>
      <c r="E9" s="215"/>
      <c r="F9" s="215"/>
      <c r="G9" s="216"/>
      <c r="H9" s="214">
        <v>9.6999999999999993</v>
      </c>
      <c r="I9" s="215"/>
      <c r="J9" s="216"/>
      <c r="K9" s="214"/>
      <c r="L9" s="215"/>
      <c r="M9" s="216"/>
      <c r="N9" s="68">
        <v>0</v>
      </c>
      <c r="O9" s="68"/>
      <c r="P9" s="68"/>
      <c r="Q9" s="214"/>
      <c r="R9" s="215"/>
      <c r="S9" s="216"/>
      <c r="T9" s="68"/>
      <c r="U9" s="68">
        <f>(D9+H9+N9+T9)</f>
        <v>39.700000000000003</v>
      </c>
      <c r="V9" s="50"/>
    </row>
    <row r="10" spans="2:22" ht="15.75" x14ac:dyDescent="0.25">
      <c r="B10" s="220" t="s">
        <v>94</v>
      </c>
      <c r="C10" s="221"/>
      <c r="D10" s="214">
        <v>115.6</v>
      </c>
      <c r="E10" s="215"/>
      <c r="F10" s="215"/>
      <c r="G10" s="69"/>
      <c r="H10" s="214">
        <v>38.5</v>
      </c>
      <c r="I10" s="215"/>
      <c r="J10" s="216"/>
      <c r="K10" s="157"/>
      <c r="L10" s="217"/>
      <c r="M10" s="158"/>
      <c r="N10" s="68">
        <v>0</v>
      </c>
      <c r="O10" s="68"/>
      <c r="P10" s="68"/>
      <c r="Q10" s="157"/>
      <c r="R10" s="217"/>
      <c r="S10" s="158"/>
      <c r="T10" s="68"/>
      <c r="U10" s="68">
        <f>(D10+H10+N10+T10)</f>
        <v>154.1</v>
      </c>
      <c r="V10" s="50"/>
    </row>
    <row r="11" spans="2:22" ht="15.75" x14ac:dyDescent="0.25">
      <c r="B11" s="218" t="s">
        <v>83</v>
      </c>
      <c r="C11" s="218"/>
      <c r="D11" s="214">
        <v>798</v>
      </c>
      <c r="E11" s="215"/>
      <c r="F11" s="215"/>
      <c r="G11" s="216"/>
      <c r="H11" s="214">
        <v>266</v>
      </c>
      <c r="I11" s="215"/>
      <c r="J11" s="216"/>
      <c r="K11" s="157"/>
      <c r="L11" s="217"/>
      <c r="M11" s="158"/>
      <c r="N11" s="68">
        <v>266</v>
      </c>
      <c r="O11" s="68"/>
      <c r="P11" s="68"/>
      <c r="Q11" s="157"/>
      <c r="R11" s="217"/>
      <c r="S11" s="158"/>
      <c r="T11" s="68"/>
      <c r="U11" s="68">
        <f>(D11+H11+N11+T11)</f>
        <v>1330</v>
      </c>
      <c r="V11" s="50"/>
    </row>
    <row r="12" spans="2:22" ht="15.75" x14ac:dyDescent="0.25">
      <c r="B12" s="66" t="s">
        <v>71</v>
      </c>
      <c r="C12" s="67"/>
      <c r="D12" s="214">
        <v>250</v>
      </c>
      <c r="E12" s="215"/>
      <c r="F12" s="215"/>
      <c r="G12" s="69"/>
      <c r="H12" s="214">
        <v>250</v>
      </c>
      <c r="I12" s="215"/>
      <c r="J12" s="216"/>
      <c r="K12" s="157"/>
      <c r="L12" s="217"/>
      <c r="M12" s="158"/>
      <c r="N12" s="68">
        <v>250</v>
      </c>
      <c r="O12" s="68"/>
      <c r="P12" s="68"/>
      <c r="Q12" s="157"/>
      <c r="R12" s="217"/>
      <c r="S12" s="158"/>
      <c r="T12" s="68"/>
      <c r="U12" s="68">
        <f>(D12+H12+N12+T12)</f>
        <v>750</v>
      </c>
      <c r="V12" s="50"/>
    </row>
    <row r="13" spans="2:22" ht="15.75" x14ac:dyDescent="0.25">
      <c r="B13" s="222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70">
        <f>(U8+U9+U10+U11+U12)</f>
        <v>38835.599999999999</v>
      </c>
      <c r="V13" s="50"/>
    </row>
    <row r="14" spans="2:22" ht="15.75" x14ac:dyDescent="0.25">
      <c r="B14" s="218" t="s">
        <v>72</v>
      </c>
      <c r="C14" s="218"/>
      <c r="D14" s="219">
        <v>18284</v>
      </c>
      <c r="E14" s="219"/>
      <c r="F14" s="219"/>
      <c r="G14" s="68">
        <v>16838.7</v>
      </c>
      <c r="H14" s="219">
        <v>4948.7</v>
      </c>
      <c r="I14" s="219"/>
      <c r="J14" s="219"/>
      <c r="K14" s="157"/>
      <c r="L14" s="217"/>
      <c r="M14" s="158"/>
      <c r="N14" s="68">
        <v>0</v>
      </c>
      <c r="O14" s="68"/>
      <c r="P14" s="68"/>
      <c r="Q14" s="157"/>
      <c r="R14" s="217"/>
      <c r="S14" s="158"/>
      <c r="T14" s="68"/>
      <c r="U14" s="68">
        <f>(D14+H14+N14)</f>
        <v>23232.7</v>
      </c>
      <c r="V14" s="50"/>
    </row>
    <row r="15" spans="2:22" ht="15.75" x14ac:dyDescent="0.25">
      <c r="B15" s="237" t="s">
        <v>95</v>
      </c>
      <c r="C15" s="238"/>
      <c r="D15" s="219">
        <v>477.7</v>
      </c>
      <c r="E15" s="219"/>
      <c r="F15" s="219"/>
      <c r="G15" s="68"/>
      <c r="H15" s="214">
        <v>103.5</v>
      </c>
      <c r="I15" s="215"/>
      <c r="J15" s="216"/>
      <c r="K15" s="157"/>
      <c r="L15" s="217"/>
      <c r="M15" s="158"/>
      <c r="N15" s="68">
        <v>0</v>
      </c>
      <c r="O15" s="68"/>
      <c r="P15" s="68"/>
      <c r="Q15" s="157"/>
      <c r="R15" s="217"/>
      <c r="S15" s="158"/>
      <c r="T15" s="68"/>
      <c r="U15" s="68">
        <f>(D15+H15+N15+T15)</f>
        <v>581.20000000000005</v>
      </c>
      <c r="V15" s="50"/>
    </row>
    <row r="16" spans="2:22" ht="15.75" x14ac:dyDescent="0.25">
      <c r="B16" s="220" t="s">
        <v>73</v>
      </c>
      <c r="C16" s="239"/>
      <c r="D16" s="215">
        <v>1049.9000000000001</v>
      </c>
      <c r="E16" s="215"/>
      <c r="F16" s="216"/>
      <c r="G16" s="68"/>
      <c r="H16" s="214">
        <v>175.8</v>
      </c>
      <c r="I16" s="215"/>
      <c r="J16" s="216"/>
      <c r="K16" s="157"/>
      <c r="L16" s="217"/>
      <c r="M16" s="158"/>
      <c r="N16" s="68">
        <v>0</v>
      </c>
      <c r="O16" s="68"/>
      <c r="P16" s="68"/>
      <c r="Q16" s="157"/>
      <c r="R16" s="217"/>
      <c r="S16" s="158"/>
      <c r="T16" s="68"/>
      <c r="U16" s="68">
        <f>(D16+H16+N16+T16)</f>
        <v>1225.7</v>
      </c>
      <c r="V16" s="50"/>
    </row>
    <row r="17" spans="2:22" ht="15.75" x14ac:dyDescent="0.25">
      <c r="B17" s="240" t="s">
        <v>74</v>
      </c>
      <c r="C17" s="240"/>
      <c r="D17" s="219">
        <v>24.3</v>
      </c>
      <c r="E17" s="219"/>
      <c r="F17" s="219"/>
      <c r="G17" s="68"/>
      <c r="H17" s="219">
        <v>3.1</v>
      </c>
      <c r="I17" s="219"/>
      <c r="J17" s="219"/>
      <c r="K17" s="157"/>
      <c r="L17" s="217"/>
      <c r="M17" s="158"/>
      <c r="N17" s="68">
        <v>0</v>
      </c>
      <c r="O17" s="68"/>
      <c r="P17" s="68"/>
      <c r="Q17" s="157"/>
      <c r="R17" s="217"/>
      <c r="S17" s="158"/>
      <c r="T17" s="68"/>
      <c r="U17" s="68">
        <f>(D17+H17+N17)</f>
        <v>27.400000000000002</v>
      </c>
      <c r="V17" s="19"/>
    </row>
    <row r="18" spans="2:22" ht="18.75" x14ac:dyDescent="0.3">
      <c r="B18" s="138" t="s">
        <v>10</v>
      </c>
      <c r="C18" s="124"/>
      <c r="D18" s="15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158"/>
      <c r="U18" s="70">
        <f>(U14+U15+U16+U17)</f>
        <v>25067.000000000004</v>
      </c>
      <c r="V18" s="51"/>
    </row>
    <row r="19" spans="2:22" ht="20.25" x14ac:dyDescent="0.3">
      <c r="B19" s="234" t="s">
        <v>91</v>
      </c>
      <c r="C19" s="235"/>
      <c r="D19" s="235"/>
      <c r="E19" s="235"/>
      <c r="F19" s="236"/>
      <c r="G19" s="73"/>
      <c r="H19" s="15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158"/>
      <c r="U19" s="74">
        <f>(U13+U18)</f>
        <v>63902.600000000006</v>
      </c>
      <c r="V19" s="51"/>
    </row>
    <row r="20" spans="2:22" ht="15.75" x14ac:dyDescent="0.25">
      <c r="B20" s="62"/>
      <c r="C20" s="62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71"/>
      <c r="V20" s="19"/>
    </row>
    <row r="21" spans="2:22" ht="15.75" x14ac:dyDescent="0.25">
      <c r="B21" s="62"/>
      <c r="C21" s="62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4"/>
      <c r="V21" s="19"/>
    </row>
    <row r="22" spans="2:22" ht="15.75" x14ac:dyDescent="0.25">
      <c r="B22" s="41"/>
      <c r="C22" s="41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3"/>
    </row>
    <row r="40" spans="1:2" ht="15.75" customHeight="1" x14ac:dyDescent="0.25">
      <c r="A40" s="52"/>
      <c r="B40" s="52"/>
    </row>
    <row r="46" spans="1:2" ht="15.75" x14ac:dyDescent="0.25">
      <c r="A46" s="33"/>
    </row>
    <row r="49" spans="2:21" ht="15.75" customHeight="1" x14ac:dyDescent="0.25"/>
    <row r="50" spans="2:21" ht="15.75" customHeight="1" x14ac:dyDescent="0.25"/>
    <row r="61" spans="2:21" ht="15.75" x14ac:dyDescent="0.25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</row>
    <row r="62" spans="2:21" ht="15.75" x14ac:dyDescent="0.2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2:21" ht="15.75" x14ac:dyDescent="0.25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2:21" ht="15.75" x14ac:dyDescent="0.25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2:21" ht="15.75" x14ac:dyDescent="0.2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</row>
    <row r="66" spans="2:21" ht="15.75" x14ac:dyDescent="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</row>
    <row r="67" spans="2:21" ht="15.75" x14ac:dyDescent="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</row>
    <row r="68" spans="2:21" ht="15.75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</row>
    <row r="69" spans="2:21" ht="15.75" x14ac:dyDescent="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</row>
    <row r="70" spans="2:21" ht="15.75" x14ac:dyDescent="0.2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</row>
    <row r="71" spans="2:21" ht="15.75" x14ac:dyDescent="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2:21" ht="15.75" x14ac:dyDescent="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2:21" ht="15.75" x14ac:dyDescent="0.2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2:21" ht="15.75" x14ac:dyDescent="0.2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2:21" ht="15.75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</row>
    <row r="76" spans="2:21" ht="15.75" x14ac:dyDescent="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</row>
    <row r="77" spans="2:21" ht="15.75" x14ac:dyDescent="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</row>
    <row r="78" spans="2:21" ht="15.75" x14ac:dyDescent="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</row>
    <row r="79" spans="2:21" ht="15.75" x14ac:dyDescent="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</row>
    <row r="80" spans="2:21" ht="15.75" x14ac:dyDescent="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</row>
    <row r="81" spans="2:21" ht="15.75" x14ac:dyDescent="0.2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</row>
    <row r="82" spans="2:21" ht="15.75" x14ac:dyDescent="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</row>
    <row r="83" spans="2:21" ht="15.75" x14ac:dyDescent="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</row>
    <row r="84" spans="2:21" ht="15.75" x14ac:dyDescent="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</row>
    <row r="85" spans="2:21" ht="15.75" x14ac:dyDescent="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</row>
    <row r="86" spans="2:21" ht="15.75" x14ac:dyDescent="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</row>
    <row r="87" spans="2:21" ht="15.75" x14ac:dyDescent="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</row>
    <row r="88" spans="2:21" ht="15.75" x14ac:dyDescent="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</row>
    <row r="89" spans="2:21" ht="15.75" x14ac:dyDescent="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</row>
    <row r="90" spans="2:21" ht="15.75" x14ac:dyDescent="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</row>
    <row r="91" spans="2:21" ht="15.75" x14ac:dyDescent="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</row>
    <row r="92" spans="2:21" ht="15.75" x14ac:dyDescent="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</row>
    <row r="93" spans="2:21" ht="15.75" x14ac:dyDescent="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</row>
    <row r="94" spans="2:21" ht="15.75" x14ac:dyDescent="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</row>
    <row r="95" spans="2:21" ht="15.75" x14ac:dyDescent="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</row>
    <row r="96" spans="2:21" ht="15.75" x14ac:dyDescent="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</row>
    <row r="97" spans="2:21" ht="15.75" x14ac:dyDescent="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</row>
    <row r="98" spans="2:21" ht="15.75" x14ac:dyDescent="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</row>
    <row r="99" spans="2:21" ht="15.75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</row>
    <row r="100" spans="2:21" ht="15.75" x14ac:dyDescent="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</row>
    <row r="101" spans="2:21" ht="15.75" x14ac:dyDescent="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</row>
    <row r="102" spans="2:21" ht="15.75" x14ac:dyDescent="0.2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</row>
    <row r="103" spans="2:21" ht="15.75" x14ac:dyDescent="0.2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</row>
    <row r="104" spans="2:21" ht="15.75" x14ac:dyDescent="0.2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</row>
    <row r="105" spans="2:21" ht="15.75" x14ac:dyDescent="0.2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</row>
    <row r="106" spans="2:21" ht="15.75" x14ac:dyDescent="0.2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</row>
    <row r="107" spans="2:21" ht="15.75" x14ac:dyDescent="0.2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</row>
    <row r="108" spans="2:21" ht="15.75" x14ac:dyDescent="0.2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</row>
    <row r="109" spans="2:21" ht="15.75" x14ac:dyDescent="0.2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  <row r="110" spans="2:21" ht="15.75" x14ac:dyDescent="0.2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  <row r="111" spans="2:21" ht="15.75" x14ac:dyDescent="0.2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</row>
    <row r="112" spans="2:21" ht="15.75" x14ac:dyDescent="0.25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</row>
    <row r="113" spans="2:21" ht="15.75" x14ac:dyDescent="0.2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</row>
    <row r="114" spans="2:21" ht="15.75" x14ac:dyDescent="0.2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  <row r="115" spans="2:21" ht="15.75" x14ac:dyDescent="0.2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</row>
    <row r="116" spans="2:21" ht="15.75" x14ac:dyDescent="0.2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</row>
    <row r="117" spans="2:21" ht="15.75" x14ac:dyDescent="0.2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</row>
    <row r="118" spans="2:21" ht="15.75" x14ac:dyDescent="0.2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  <row r="119" spans="2:21" ht="15.75" x14ac:dyDescent="0.25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  <row r="120" spans="2:21" ht="15.75" x14ac:dyDescent="0.25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</row>
    <row r="121" spans="2:21" ht="15.75" x14ac:dyDescent="0.25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2:21" ht="15.75" x14ac:dyDescent="0.25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  <row r="123" spans="2:21" ht="15.75" x14ac:dyDescent="0.25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</row>
    <row r="124" spans="2:21" ht="15.75" x14ac:dyDescent="0.25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</row>
    <row r="125" spans="2:21" ht="15.75" x14ac:dyDescent="0.25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</row>
    <row r="126" spans="2:21" ht="15.75" x14ac:dyDescent="0.25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</row>
    <row r="127" spans="2:21" ht="15.75" x14ac:dyDescent="0.25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</row>
    <row r="128" spans="2:21" ht="15.75" x14ac:dyDescent="0.25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</row>
    <row r="129" spans="2:21" ht="15.75" x14ac:dyDescent="0.25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</row>
    <row r="130" spans="2:21" ht="15.75" x14ac:dyDescent="0.25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</row>
    <row r="131" spans="2:21" ht="15.75" x14ac:dyDescent="0.25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</row>
    <row r="132" spans="2:21" ht="15.75" x14ac:dyDescent="0.25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</row>
    <row r="133" spans="2:21" ht="15.75" x14ac:dyDescent="0.25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</row>
    <row r="134" spans="2:21" ht="15.75" x14ac:dyDescent="0.25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</row>
    <row r="135" spans="2:21" ht="15.75" x14ac:dyDescent="0.25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</row>
    <row r="136" spans="2:21" ht="15.75" x14ac:dyDescent="0.25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</row>
    <row r="137" spans="2:21" ht="15.75" x14ac:dyDescent="0.25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</row>
    <row r="138" spans="2:21" ht="15.75" x14ac:dyDescent="0.25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</row>
    <row r="139" spans="2:21" ht="15.75" x14ac:dyDescent="0.25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</row>
    <row r="140" spans="2:21" ht="15.75" x14ac:dyDescent="0.25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</row>
    <row r="141" spans="2:21" ht="15.75" x14ac:dyDescent="0.25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</row>
    <row r="142" spans="2:21" ht="15.75" x14ac:dyDescent="0.25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</row>
    <row r="143" spans="2:21" ht="15.75" x14ac:dyDescent="0.25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</row>
    <row r="144" spans="2:21" ht="15.75" x14ac:dyDescent="0.25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</row>
    <row r="145" spans="2:21" ht="15.75" x14ac:dyDescent="0.25"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</row>
    <row r="146" spans="2:21" ht="15.75" x14ac:dyDescent="0.25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</row>
    <row r="147" spans="2:21" ht="15.75" x14ac:dyDescent="0.25"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</row>
    <row r="148" spans="2:21" ht="15.75" x14ac:dyDescent="0.25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</row>
    <row r="149" spans="2:21" ht="15.75" x14ac:dyDescent="0.25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</row>
    <row r="150" spans="2:21" ht="15.75" x14ac:dyDescent="0.25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</row>
    <row r="151" spans="2:21" ht="15.75" x14ac:dyDescent="0.25"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</row>
    <row r="152" spans="2:21" ht="15.75" x14ac:dyDescent="0.25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</row>
    <row r="153" spans="2:21" ht="15.75" x14ac:dyDescent="0.25"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</row>
    <row r="154" spans="2:21" ht="15.75" x14ac:dyDescent="0.25"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</row>
    <row r="155" spans="2:21" ht="15.75" x14ac:dyDescent="0.25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</row>
    <row r="156" spans="2:21" ht="15.75" x14ac:dyDescent="0.25"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</row>
    <row r="157" spans="2:21" ht="15.75" x14ac:dyDescent="0.25"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</row>
    <row r="158" spans="2:21" ht="15.75" x14ac:dyDescent="0.25"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</row>
    <row r="159" spans="2:21" ht="15.75" x14ac:dyDescent="0.25"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</row>
    <row r="160" spans="2:21" ht="15.75" x14ac:dyDescent="0.25"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</row>
    <row r="161" spans="2:21" ht="15.75" x14ac:dyDescent="0.25"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</row>
    <row r="162" spans="2:21" ht="15.75" x14ac:dyDescent="0.25"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</row>
    <row r="163" spans="2:21" ht="15.75" x14ac:dyDescent="0.25"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</row>
    <row r="164" spans="2:21" ht="15.75" x14ac:dyDescent="0.25"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</row>
    <row r="165" spans="2:21" ht="15.75" x14ac:dyDescent="0.25"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</row>
    <row r="166" spans="2:21" ht="15.75" x14ac:dyDescent="0.25"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</row>
    <row r="167" spans="2:21" ht="15.75" x14ac:dyDescent="0.25"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</row>
    <row r="168" spans="2:21" ht="15.75" x14ac:dyDescent="0.25"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</row>
    <row r="169" spans="2:21" ht="15.75" x14ac:dyDescent="0.25"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</row>
    <row r="170" spans="2:21" ht="15.75" x14ac:dyDescent="0.25"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</row>
    <row r="171" spans="2:21" ht="15.75" x14ac:dyDescent="0.25"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</row>
    <row r="172" spans="2:21" ht="15.75" x14ac:dyDescent="0.25"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</row>
    <row r="173" spans="2:21" ht="15.75" x14ac:dyDescent="0.25"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</row>
    <row r="174" spans="2:21" ht="15.75" x14ac:dyDescent="0.25"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</row>
    <row r="175" spans="2:21" ht="15.75" x14ac:dyDescent="0.25"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</row>
    <row r="176" spans="2:21" ht="15.75" x14ac:dyDescent="0.25"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</row>
    <row r="177" spans="2:21" ht="15.75" x14ac:dyDescent="0.25"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</row>
    <row r="178" spans="2:21" ht="15.75" x14ac:dyDescent="0.25"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</row>
    <row r="179" spans="2:21" ht="15.75" x14ac:dyDescent="0.25"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</row>
    <row r="180" spans="2:21" ht="15.75" x14ac:dyDescent="0.25"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</row>
    <row r="181" spans="2:21" ht="15.75" x14ac:dyDescent="0.25"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</row>
    <row r="182" spans="2:21" ht="15.75" x14ac:dyDescent="0.25"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</row>
    <row r="183" spans="2:21" ht="15.75" x14ac:dyDescent="0.25"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</row>
    <row r="184" spans="2:21" ht="15.75" x14ac:dyDescent="0.25"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</row>
    <row r="185" spans="2:21" ht="15.75" x14ac:dyDescent="0.25"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</row>
    <row r="186" spans="2:21" ht="15.75" x14ac:dyDescent="0.25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</row>
    <row r="187" spans="2:21" ht="15.75" x14ac:dyDescent="0.25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</row>
    <row r="188" spans="2:21" ht="15.75" x14ac:dyDescent="0.25"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</row>
    <row r="189" spans="2:21" ht="15.75" x14ac:dyDescent="0.25"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</row>
    <row r="190" spans="2:21" ht="15.75" x14ac:dyDescent="0.25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</row>
    <row r="191" spans="2:21" ht="15.75" x14ac:dyDescent="0.25"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</row>
    <row r="192" spans="2:21" ht="15.75" x14ac:dyDescent="0.25"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</row>
    <row r="193" spans="2:21" ht="15.75" x14ac:dyDescent="0.25"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</row>
    <row r="194" spans="2:21" ht="15.75" x14ac:dyDescent="0.25"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</row>
    <row r="195" spans="2:21" ht="15.75" x14ac:dyDescent="0.25"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</row>
    <row r="196" spans="2:21" ht="15.75" x14ac:dyDescent="0.25"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</row>
    <row r="197" spans="2:21" ht="15.75" x14ac:dyDescent="0.25"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</row>
    <row r="198" spans="2:21" ht="15.75" x14ac:dyDescent="0.25"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</row>
    <row r="199" spans="2:21" ht="15.75" x14ac:dyDescent="0.25"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</row>
    <row r="200" spans="2:21" ht="15.75" x14ac:dyDescent="0.25"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</row>
    <row r="201" spans="2:21" ht="15.75" x14ac:dyDescent="0.25"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</row>
    <row r="202" spans="2:21" ht="15.75" x14ac:dyDescent="0.25"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</row>
    <row r="203" spans="2:21" ht="15.75" x14ac:dyDescent="0.25"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</row>
    <row r="204" spans="2:21" ht="15.75" x14ac:dyDescent="0.25"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</row>
    <row r="205" spans="2:21" ht="15.75" x14ac:dyDescent="0.25"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</row>
    <row r="206" spans="2:21" ht="15.75" x14ac:dyDescent="0.25"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</row>
    <row r="207" spans="2:21" ht="15.75" x14ac:dyDescent="0.25"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</row>
    <row r="208" spans="2:21" ht="15.75" x14ac:dyDescent="0.25"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</row>
    <row r="209" spans="2:21" ht="15.75" x14ac:dyDescent="0.25"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</row>
    <row r="210" spans="2:21" ht="15.75" x14ac:dyDescent="0.25"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</row>
    <row r="211" spans="2:21" ht="15.75" x14ac:dyDescent="0.25"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</row>
    <row r="212" spans="2:21" ht="15.75" x14ac:dyDescent="0.25"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</row>
    <row r="213" spans="2:21" ht="15.75" x14ac:dyDescent="0.25"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</row>
    <row r="214" spans="2:21" ht="15.75" x14ac:dyDescent="0.25"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</row>
    <row r="215" spans="2:21" ht="15.75" x14ac:dyDescent="0.25"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</row>
    <row r="216" spans="2:21" ht="15.75" x14ac:dyDescent="0.25"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</row>
    <row r="217" spans="2:21" ht="15.75" x14ac:dyDescent="0.25"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</row>
    <row r="218" spans="2:21" ht="15.75" x14ac:dyDescent="0.25"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</row>
    <row r="219" spans="2:21" ht="15.75" x14ac:dyDescent="0.25"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</row>
    <row r="220" spans="2:21" ht="15.75" x14ac:dyDescent="0.25"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</row>
    <row r="221" spans="2:21" ht="15.75" x14ac:dyDescent="0.25"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</row>
    <row r="222" spans="2:21" ht="15.75" x14ac:dyDescent="0.25"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</row>
    <row r="223" spans="2:21" ht="15.75" x14ac:dyDescent="0.25"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</row>
    <row r="224" spans="2:21" ht="15.75" x14ac:dyDescent="0.25"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</row>
    <row r="225" spans="2:21" ht="15.75" x14ac:dyDescent="0.25"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</row>
    <row r="226" spans="2:21" ht="15.75" x14ac:dyDescent="0.25"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</row>
    <row r="227" spans="2:21" ht="15.75" x14ac:dyDescent="0.25"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</row>
    <row r="228" spans="2:21" ht="15.75" x14ac:dyDescent="0.25"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</row>
    <row r="229" spans="2:21" ht="15.75" x14ac:dyDescent="0.25"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</row>
    <row r="230" spans="2:21" ht="15.75" x14ac:dyDescent="0.25"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</row>
    <row r="231" spans="2:21" ht="15.75" x14ac:dyDescent="0.25"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</row>
    <row r="232" spans="2:21" ht="15.75" x14ac:dyDescent="0.25"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</row>
    <row r="233" spans="2:21" ht="15.75" x14ac:dyDescent="0.25"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</row>
    <row r="234" spans="2:21" ht="15.75" x14ac:dyDescent="0.25"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</row>
    <row r="235" spans="2:21" ht="15.75" x14ac:dyDescent="0.25"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</row>
    <row r="236" spans="2:21" ht="15.75" x14ac:dyDescent="0.25"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</row>
    <row r="237" spans="2:21" ht="15.75" x14ac:dyDescent="0.25"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</row>
    <row r="238" spans="2:21" ht="15.75" x14ac:dyDescent="0.25"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</row>
    <row r="239" spans="2:21" ht="15.75" x14ac:dyDescent="0.25"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</row>
    <row r="240" spans="2:21" ht="15.75" x14ac:dyDescent="0.25"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</row>
    <row r="241" spans="2:21" ht="15.75" x14ac:dyDescent="0.25"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</row>
    <row r="242" spans="2:21" ht="15.75" x14ac:dyDescent="0.25"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</row>
    <row r="243" spans="2:21" ht="15.75" x14ac:dyDescent="0.25"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</row>
    <row r="244" spans="2:21" ht="15.75" x14ac:dyDescent="0.25"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</row>
    <row r="245" spans="2:21" ht="15.75" x14ac:dyDescent="0.25"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</row>
    <row r="246" spans="2:21" ht="15.75" x14ac:dyDescent="0.25"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</row>
    <row r="247" spans="2:21" ht="15.75" x14ac:dyDescent="0.25"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</row>
    <row r="248" spans="2:21" ht="15.75" x14ac:dyDescent="0.25"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</row>
    <row r="249" spans="2:21" ht="15.75" x14ac:dyDescent="0.25"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</row>
    <row r="250" spans="2:21" ht="15.75" x14ac:dyDescent="0.25"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</row>
    <row r="251" spans="2:21" ht="15.75" x14ac:dyDescent="0.25"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</row>
    <row r="252" spans="2:21" ht="15.75" x14ac:dyDescent="0.25"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</row>
    <row r="253" spans="2:21" ht="15.75" x14ac:dyDescent="0.25"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</row>
    <row r="254" spans="2:21" ht="15.75" x14ac:dyDescent="0.25"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</row>
    <row r="255" spans="2:21" ht="15.75" x14ac:dyDescent="0.25"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</row>
    <row r="256" spans="2:21" ht="15.75" x14ac:dyDescent="0.25"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</row>
    <row r="257" spans="2:21" ht="15.75" x14ac:dyDescent="0.25"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</row>
    <row r="258" spans="2:21" ht="15.75" x14ac:dyDescent="0.25"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</row>
    <row r="259" spans="2:21" ht="15.75" x14ac:dyDescent="0.25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</row>
    <row r="260" spans="2:21" ht="15.75" x14ac:dyDescent="0.25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</row>
    <row r="261" spans="2:21" ht="15.75" x14ac:dyDescent="0.25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</row>
    <row r="262" spans="2:21" ht="15.75" x14ac:dyDescent="0.25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</row>
    <row r="263" spans="2:21" ht="15.75" x14ac:dyDescent="0.25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</row>
    <row r="264" spans="2:21" ht="15.75" x14ac:dyDescent="0.25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</row>
    <row r="265" spans="2:21" ht="15.75" x14ac:dyDescent="0.25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</row>
    <row r="266" spans="2:21" ht="15.75" x14ac:dyDescent="0.25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</row>
    <row r="267" spans="2:21" ht="15.75" x14ac:dyDescent="0.25"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</row>
    <row r="268" spans="2:21" ht="15.75" x14ac:dyDescent="0.25"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</row>
    <row r="269" spans="2:21" ht="15.75" x14ac:dyDescent="0.25"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</row>
    <row r="270" spans="2:21" ht="15.75" x14ac:dyDescent="0.25"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</row>
    <row r="271" spans="2:21" ht="15.75" x14ac:dyDescent="0.25"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</row>
    <row r="272" spans="2:21" ht="15.75" x14ac:dyDescent="0.25"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</row>
    <row r="273" spans="2:21" ht="15.75" x14ac:dyDescent="0.25"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</row>
    <row r="274" spans="2:21" ht="15.75" x14ac:dyDescent="0.25"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</row>
    <row r="275" spans="2:21" ht="15.75" x14ac:dyDescent="0.25"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</row>
    <row r="276" spans="2:21" ht="15.75" x14ac:dyDescent="0.25"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</row>
    <row r="277" spans="2:21" ht="15.75" x14ac:dyDescent="0.25"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</row>
    <row r="278" spans="2:21" ht="15.75" x14ac:dyDescent="0.25"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</row>
    <row r="279" spans="2:21" ht="15.75" x14ac:dyDescent="0.25"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</row>
    <row r="280" spans="2:21" ht="15.75" x14ac:dyDescent="0.25"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</row>
    <row r="281" spans="2:21" ht="15.75" x14ac:dyDescent="0.25"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</row>
    <row r="282" spans="2:21" ht="15.75" x14ac:dyDescent="0.25"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</row>
    <row r="283" spans="2:21" ht="15.75" x14ac:dyDescent="0.25"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</row>
    <row r="284" spans="2:21" ht="15.75" x14ac:dyDescent="0.25"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</row>
    <row r="285" spans="2:21" ht="15.75" x14ac:dyDescent="0.25"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</row>
    <row r="286" spans="2:21" ht="15.75" x14ac:dyDescent="0.25"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</row>
    <row r="287" spans="2:21" ht="15.75" x14ac:dyDescent="0.25"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</row>
    <row r="288" spans="2:21" ht="15.75" x14ac:dyDescent="0.25"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</row>
    <row r="289" spans="2:21" ht="15.75" x14ac:dyDescent="0.25"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</row>
    <row r="290" spans="2:21" ht="15.75" x14ac:dyDescent="0.25"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</row>
    <row r="291" spans="2:21" ht="15.75" x14ac:dyDescent="0.25"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</row>
    <row r="292" spans="2:21" ht="15.75" x14ac:dyDescent="0.25"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</row>
    <row r="293" spans="2:21" ht="15.75" x14ac:dyDescent="0.25"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</row>
    <row r="294" spans="2:21" ht="15.75" x14ac:dyDescent="0.25"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</row>
    <row r="295" spans="2:21" ht="15.75" x14ac:dyDescent="0.25"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</row>
    <row r="296" spans="2:21" ht="15.75" x14ac:dyDescent="0.25"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</row>
    <row r="297" spans="2:21" ht="15.75" x14ac:dyDescent="0.25"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</row>
    <row r="298" spans="2:21" ht="15.75" x14ac:dyDescent="0.25"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</row>
    <row r="299" spans="2:21" ht="15.75" x14ac:dyDescent="0.25"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</row>
    <row r="300" spans="2:21" ht="15.75" x14ac:dyDescent="0.25"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</row>
    <row r="301" spans="2:21" ht="15.75" x14ac:dyDescent="0.25"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</row>
    <row r="302" spans="2:21" ht="15.75" x14ac:dyDescent="0.25"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</row>
    <row r="303" spans="2:21" ht="15.75" x14ac:dyDescent="0.25"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</row>
    <row r="304" spans="2:21" ht="15.75" x14ac:dyDescent="0.25"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</row>
    <row r="305" spans="2:21" ht="15.75" x14ac:dyDescent="0.25"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</row>
    <row r="306" spans="2:21" ht="15.75" x14ac:dyDescent="0.25"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</row>
    <row r="307" spans="2:21" ht="15.75" x14ac:dyDescent="0.25"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</row>
    <row r="308" spans="2:21" ht="15.75" x14ac:dyDescent="0.25"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</row>
    <row r="309" spans="2:21" ht="15.75" x14ac:dyDescent="0.25"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</row>
    <row r="310" spans="2:21" ht="15.75" x14ac:dyDescent="0.25"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</row>
    <row r="311" spans="2:21" ht="15.75" x14ac:dyDescent="0.25"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</row>
    <row r="312" spans="2:21" ht="15.75" x14ac:dyDescent="0.25"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</row>
    <row r="313" spans="2:21" ht="15.75" x14ac:dyDescent="0.25"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</row>
    <row r="314" spans="2:21" ht="15.75" x14ac:dyDescent="0.25"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</row>
    <row r="315" spans="2:21" ht="15.75" x14ac:dyDescent="0.25"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</row>
    <row r="316" spans="2:21" ht="15.75" x14ac:dyDescent="0.25"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</row>
    <row r="317" spans="2:21" ht="15.75" x14ac:dyDescent="0.25"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</row>
    <row r="318" spans="2:21" ht="15.75" x14ac:dyDescent="0.25"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</row>
    <row r="319" spans="2:21" ht="15.75" x14ac:dyDescent="0.25"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</row>
    <row r="320" spans="2:21" ht="15.75" x14ac:dyDescent="0.25"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</row>
    <row r="321" spans="2:21" ht="15.75" x14ac:dyDescent="0.25"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</row>
    <row r="322" spans="2:21" ht="15.75" x14ac:dyDescent="0.25"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</row>
    <row r="323" spans="2:21" ht="15.75" x14ac:dyDescent="0.25"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</row>
    <row r="324" spans="2:21" ht="15.75" x14ac:dyDescent="0.25"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</row>
    <row r="325" spans="2:21" ht="15.75" x14ac:dyDescent="0.25"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</row>
    <row r="326" spans="2:21" ht="15.75" x14ac:dyDescent="0.25"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</row>
    <row r="327" spans="2:21" ht="15.75" x14ac:dyDescent="0.25"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</row>
    <row r="328" spans="2:21" ht="15.75" x14ac:dyDescent="0.25"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</row>
    <row r="329" spans="2:21" ht="15.75" x14ac:dyDescent="0.25"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</row>
    <row r="330" spans="2:21" ht="15.75" x14ac:dyDescent="0.25"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</row>
    <row r="331" spans="2:21" ht="15.75" x14ac:dyDescent="0.25"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</row>
    <row r="332" spans="2:21" ht="15.75" x14ac:dyDescent="0.25"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</row>
    <row r="333" spans="2:21" ht="15.75" x14ac:dyDescent="0.25"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</row>
    <row r="334" spans="2:21" ht="15.75" x14ac:dyDescent="0.25"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</row>
    <row r="335" spans="2:21" ht="15.75" x14ac:dyDescent="0.25"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</row>
    <row r="336" spans="2:21" ht="15.75" x14ac:dyDescent="0.25"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</row>
    <row r="337" spans="2:21" ht="15.75" x14ac:dyDescent="0.25"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</row>
    <row r="338" spans="2:21" ht="15.75" x14ac:dyDescent="0.25"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</row>
    <row r="339" spans="2:21" ht="15.75" x14ac:dyDescent="0.25"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</row>
    <row r="340" spans="2:21" ht="15.75" x14ac:dyDescent="0.25"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</row>
    <row r="341" spans="2:21" ht="15.75" x14ac:dyDescent="0.25"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</row>
    <row r="342" spans="2:21" ht="15.75" x14ac:dyDescent="0.25"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</row>
    <row r="343" spans="2:21" ht="15.75" x14ac:dyDescent="0.25"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</row>
    <row r="344" spans="2:21" ht="15.75" x14ac:dyDescent="0.25"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</row>
    <row r="345" spans="2:21" ht="15.75" x14ac:dyDescent="0.25"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</row>
    <row r="346" spans="2:21" ht="15.75" x14ac:dyDescent="0.25"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</row>
    <row r="347" spans="2:21" ht="15.75" x14ac:dyDescent="0.25"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</row>
    <row r="348" spans="2:21" ht="15.75" x14ac:dyDescent="0.25"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</row>
    <row r="349" spans="2:21" ht="15.75" x14ac:dyDescent="0.25"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</row>
    <row r="350" spans="2:21" ht="15.75" x14ac:dyDescent="0.25"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</row>
    <row r="351" spans="2:21" ht="15.75" x14ac:dyDescent="0.25"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</row>
    <row r="352" spans="2:21" ht="15.75" x14ac:dyDescent="0.25"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</row>
    <row r="353" spans="2:21" ht="15.75" x14ac:dyDescent="0.25"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</row>
    <row r="354" spans="2:21" ht="15.75" x14ac:dyDescent="0.25"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</row>
    <row r="355" spans="2:21" ht="15.75" x14ac:dyDescent="0.25"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</row>
    <row r="356" spans="2:21" ht="15.75" x14ac:dyDescent="0.25"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</row>
    <row r="357" spans="2:21" ht="15.75" x14ac:dyDescent="0.25"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</row>
    <row r="358" spans="2:21" ht="15.75" x14ac:dyDescent="0.25"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</row>
    <row r="359" spans="2:21" ht="15.75" x14ac:dyDescent="0.25"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</row>
    <row r="360" spans="2:21" ht="15.75" x14ac:dyDescent="0.25"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</row>
    <row r="361" spans="2:21" ht="15.75" x14ac:dyDescent="0.25"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</row>
    <row r="362" spans="2:21" ht="15.75" x14ac:dyDescent="0.25"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</row>
    <row r="363" spans="2:21" ht="15.75" x14ac:dyDescent="0.25"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</row>
    <row r="364" spans="2:21" ht="15.75" x14ac:dyDescent="0.25"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</row>
    <row r="365" spans="2:21" ht="15.75" x14ac:dyDescent="0.25"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</row>
    <row r="366" spans="2:21" ht="15.75" x14ac:dyDescent="0.25"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</row>
    <row r="367" spans="2:21" ht="15.75" x14ac:dyDescent="0.25"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</row>
    <row r="368" spans="2:21" ht="15.75" x14ac:dyDescent="0.25"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</row>
    <row r="369" spans="2:21" ht="15.75" x14ac:dyDescent="0.25"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</row>
    <row r="370" spans="2:21" ht="15.75" x14ac:dyDescent="0.25"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</row>
    <row r="371" spans="2:21" ht="15.75" x14ac:dyDescent="0.25"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</row>
    <row r="372" spans="2:21" ht="15.75" x14ac:dyDescent="0.25"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</row>
    <row r="373" spans="2:21" ht="15.75" x14ac:dyDescent="0.25"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</row>
    <row r="374" spans="2:21" ht="15.75" x14ac:dyDescent="0.25"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</row>
    <row r="375" spans="2:21" ht="15.75" x14ac:dyDescent="0.25"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</row>
    <row r="376" spans="2:21" ht="15.75" x14ac:dyDescent="0.25"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</row>
    <row r="377" spans="2:21" ht="15.75" x14ac:dyDescent="0.25"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</row>
    <row r="378" spans="2:21" ht="15.75" x14ac:dyDescent="0.25"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</row>
    <row r="379" spans="2:21" ht="15.75" x14ac:dyDescent="0.25"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</row>
    <row r="380" spans="2:21" ht="15.75" x14ac:dyDescent="0.25"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</row>
    <row r="381" spans="2:21" ht="15.75" x14ac:dyDescent="0.25"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</row>
    <row r="382" spans="2:21" ht="15.75" x14ac:dyDescent="0.25"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</row>
    <row r="383" spans="2:21" ht="15.75" x14ac:dyDescent="0.25"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</row>
    <row r="384" spans="2:21" ht="15.75" x14ac:dyDescent="0.25"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</row>
    <row r="385" spans="2:21" ht="15.75" x14ac:dyDescent="0.25"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</row>
    <row r="386" spans="2:21" ht="15.75" x14ac:dyDescent="0.25"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</row>
    <row r="387" spans="2:21" ht="15.75" x14ac:dyDescent="0.25"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</row>
    <row r="388" spans="2:21" ht="15.75" x14ac:dyDescent="0.25"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</row>
    <row r="389" spans="2:21" ht="15.75" x14ac:dyDescent="0.25"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</row>
    <row r="390" spans="2:21" ht="15.75" x14ac:dyDescent="0.25"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</row>
    <row r="391" spans="2:21" ht="15.75" x14ac:dyDescent="0.25"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</row>
    <row r="392" spans="2:21" ht="15.75" x14ac:dyDescent="0.25"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</row>
    <row r="393" spans="2:21" ht="15.75" x14ac:dyDescent="0.25"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</row>
    <row r="394" spans="2:21" ht="15.75" x14ac:dyDescent="0.25"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</row>
    <row r="395" spans="2:21" ht="15.75" x14ac:dyDescent="0.25"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</row>
    <row r="396" spans="2:21" ht="15.75" x14ac:dyDescent="0.25"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</row>
    <row r="397" spans="2:21" ht="15.75" x14ac:dyDescent="0.25"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</row>
    <row r="398" spans="2:21" ht="15.75" x14ac:dyDescent="0.25"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</row>
    <row r="399" spans="2:21" ht="15.75" x14ac:dyDescent="0.25"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</row>
    <row r="400" spans="2:21" ht="15.75" x14ac:dyDescent="0.25"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</row>
    <row r="401" spans="2:21" ht="15.75" x14ac:dyDescent="0.25"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</row>
    <row r="402" spans="2:21" ht="15.75" x14ac:dyDescent="0.25"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</row>
    <row r="403" spans="2:21" ht="15.75" x14ac:dyDescent="0.25"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</row>
    <row r="404" spans="2:21" ht="15.75" x14ac:dyDescent="0.25"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</row>
    <row r="405" spans="2:21" ht="15.75" x14ac:dyDescent="0.25"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</row>
    <row r="406" spans="2:21" ht="15.75" x14ac:dyDescent="0.25"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</row>
    <row r="407" spans="2:21" ht="15.75" x14ac:dyDescent="0.25"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</row>
    <row r="408" spans="2:21" ht="15.75" x14ac:dyDescent="0.25"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</row>
    <row r="409" spans="2:21" ht="15.75" x14ac:dyDescent="0.25"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</row>
    <row r="410" spans="2:21" ht="15.75" x14ac:dyDescent="0.25"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</row>
    <row r="411" spans="2:21" ht="15.75" x14ac:dyDescent="0.25"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</row>
    <row r="412" spans="2:21" ht="15.75" x14ac:dyDescent="0.25"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</row>
    <row r="413" spans="2:21" ht="15.75" x14ac:dyDescent="0.25"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</row>
    <row r="414" spans="2:21" ht="15.75" x14ac:dyDescent="0.25"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</row>
    <row r="415" spans="2:21" ht="15.75" x14ac:dyDescent="0.25"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</row>
    <row r="416" spans="2:21" ht="15.75" x14ac:dyDescent="0.25"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</row>
    <row r="417" spans="2:21" ht="15.75" x14ac:dyDescent="0.25"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</row>
    <row r="418" spans="2:21" ht="15.75" x14ac:dyDescent="0.25"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</row>
    <row r="419" spans="2:21" ht="15.75" x14ac:dyDescent="0.25"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</row>
    <row r="420" spans="2:21" ht="15.75" x14ac:dyDescent="0.25"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</row>
    <row r="421" spans="2:21" ht="15.75" x14ac:dyDescent="0.25"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</row>
    <row r="422" spans="2:21" ht="15.75" x14ac:dyDescent="0.25"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</row>
    <row r="423" spans="2:21" ht="15.75" x14ac:dyDescent="0.25"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</row>
    <row r="424" spans="2:21" ht="15.75" x14ac:dyDescent="0.25"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</row>
    <row r="425" spans="2:21" ht="15.75" x14ac:dyDescent="0.25"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</row>
    <row r="426" spans="2:21" ht="15.75" x14ac:dyDescent="0.25"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</row>
    <row r="427" spans="2:21" ht="15.75" x14ac:dyDescent="0.25"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</row>
    <row r="428" spans="2:21" ht="15.75" x14ac:dyDescent="0.25"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</row>
    <row r="429" spans="2:21" ht="15.75" x14ac:dyDescent="0.25"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</row>
    <row r="430" spans="2:21" ht="15.75" x14ac:dyDescent="0.25"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</row>
    <row r="431" spans="2:21" ht="15.75" x14ac:dyDescent="0.25"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</row>
    <row r="432" spans="2:21" ht="15.75" x14ac:dyDescent="0.25"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</row>
    <row r="433" spans="2:21" ht="15.75" x14ac:dyDescent="0.25"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</row>
    <row r="434" spans="2:21" ht="15.75" x14ac:dyDescent="0.25"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</row>
    <row r="435" spans="2:21" ht="15.75" x14ac:dyDescent="0.25"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</row>
    <row r="436" spans="2:21" ht="15.75" x14ac:dyDescent="0.25"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</row>
    <row r="437" spans="2:21" ht="15.75" x14ac:dyDescent="0.25"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</row>
    <row r="438" spans="2:21" ht="15.75" x14ac:dyDescent="0.25"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</row>
    <row r="439" spans="2:21" ht="15.75" x14ac:dyDescent="0.25"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</row>
    <row r="440" spans="2:21" ht="15.75" x14ac:dyDescent="0.25"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</row>
    <row r="441" spans="2:21" ht="15.75" x14ac:dyDescent="0.25"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</row>
    <row r="442" spans="2:21" ht="15.75" x14ac:dyDescent="0.25"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</row>
    <row r="443" spans="2:21" ht="15.75" x14ac:dyDescent="0.25"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</row>
    <row r="444" spans="2:21" ht="15.75" x14ac:dyDescent="0.25"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</row>
    <row r="445" spans="2:21" ht="15.75" x14ac:dyDescent="0.25"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</row>
    <row r="446" spans="2:21" ht="15.75" x14ac:dyDescent="0.25"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</row>
    <row r="447" spans="2:21" ht="15.75" x14ac:dyDescent="0.25"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</row>
    <row r="448" spans="2:21" ht="15.75" x14ac:dyDescent="0.25"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</row>
    <row r="449" spans="2:21" ht="15.75" x14ac:dyDescent="0.25"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</row>
    <row r="450" spans="2:21" ht="15.75" x14ac:dyDescent="0.25"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</row>
    <row r="451" spans="2:21" ht="15.75" x14ac:dyDescent="0.25"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</row>
    <row r="452" spans="2:21" ht="15.75" x14ac:dyDescent="0.25"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</row>
    <row r="453" spans="2:21" ht="15.75" x14ac:dyDescent="0.25"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</row>
    <row r="454" spans="2:21" ht="15.75" x14ac:dyDescent="0.25"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</row>
    <row r="455" spans="2:21" ht="15.75" x14ac:dyDescent="0.25"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</row>
    <row r="456" spans="2:21" ht="15.75" x14ac:dyDescent="0.25"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</row>
    <row r="457" spans="2:21" ht="15.75" x14ac:dyDescent="0.25"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</row>
    <row r="458" spans="2:21" ht="15.75" x14ac:dyDescent="0.25"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</row>
    <row r="459" spans="2:21" ht="15.75" x14ac:dyDescent="0.25"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</row>
  </sheetData>
  <mergeCells count="60">
    <mergeCell ref="Q17:S17"/>
    <mergeCell ref="K10:M10"/>
    <mergeCell ref="Q10:S10"/>
    <mergeCell ref="H14:J14"/>
    <mergeCell ref="Q15:S15"/>
    <mergeCell ref="Q14:S14"/>
    <mergeCell ref="Q12:S12"/>
    <mergeCell ref="Q11:S11"/>
    <mergeCell ref="B19:F19"/>
    <mergeCell ref="H19:T19"/>
    <mergeCell ref="B15:C15"/>
    <mergeCell ref="D15:F15"/>
    <mergeCell ref="H15:J15"/>
    <mergeCell ref="B16:C16"/>
    <mergeCell ref="D16:F16"/>
    <mergeCell ref="H16:J16"/>
    <mergeCell ref="B17:C17"/>
    <mergeCell ref="D17:F17"/>
    <mergeCell ref="H17:J17"/>
    <mergeCell ref="K15:M15"/>
    <mergeCell ref="K16:M16"/>
    <mergeCell ref="K17:M17"/>
    <mergeCell ref="D18:T18"/>
    <mergeCell ref="Q16:S16"/>
    <mergeCell ref="H6:J6"/>
    <mergeCell ref="K6:P6"/>
    <mergeCell ref="B2:U2"/>
    <mergeCell ref="D6:G6"/>
    <mergeCell ref="B5:U5"/>
    <mergeCell ref="B6:C6"/>
    <mergeCell ref="Q6:T6"/>
    <mergeCell ref="C4:M4"/>
    <mergeCell ref="B11:C11"/>
    <mergeCell ref="B8:C8"/>
    <mergeCell ref="B14:C14"/>
    <mergeCell ref="D14:F14"/>
    <mergeCell ref="B9:C9"/>
    <mergeCell ref="B13:T13"/>
    <mergeCell ref="D11:G11"/>
    <mergeCell ref="H11:J11"/>
    <mergeCell ref="D12:F12"/>
    <mergeCell ref="H12:J12"/>
    <mergeCell ref="K11:M11"/>
    <mergeCell ref="K12:M12"/>
    <mergeCell ref="K14:M14"/>
    <mergeCell ref="K9:M9"/>
    <mergeCell ref="Q9:S9"/>
    <mergeCell ref="B10:C10"/>
    <mergeCell ref="D10:F10"/>
    <mergeCell ref="H10:J10"/>
    <mergeCell ref="D7:G7"/>
    <mergeCell ref="D8:G8"/>
    <mergeCell ref="D9:G9"/>
    <mergeCell ref="H7:J7"/>
    <mergeCell ref="K7:P7"/>
    <mergeCell ref="B7:C7"/>
    <mergeCell ref="H8:J8"/>
    <mergeCell ref="H9:J9"/>
    <mergeCell ref="Q8:S8"/>
    <mergeCell ref="Q7:T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ÖSSZESÍTŐ</vt:lpstr>
      <vt:lpstr>2018IGAZGATÁS</vt:lpstr>
      <vt:lpstr>2018VÉDŐNŐ</vt:lpstr>
      <vt:lpstr>2018.07-től JÁRÓBETEG</vt:lpstr>
      <vt:lpstr> 2018BEVÉTEL</vt:lpstr>
    </vt:vector>
  </TitlesOfParts>
  <Company>WXPEE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Berbécs Ibolya</cp:lastModifiedBy>
  <cp:lastPrinted>2018-09-13T06:43:14Z</cp:lastPrinted>
  <dcterms:created xsi:type="dcterms:W3CDTF">2018-01-12T11:09:19Z</dcterms:created>
  <dcterms:modified xsi:type="dcterms:W3CDTF">2018-09-26T11:50:58Z</dcterms:modified>
</cp:coreProperties>
</file>